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6773E78E-43AC-471C-A1C0-D910AE3C4101}" xr6:coauthVersionLast="47" xr6:coauthVersionMax="47" xr10:uidLastSave="{00000000-0000-0000-0000-000000000000}"/>
  <bookViews>
    <workbookView xWindow="-28920" yWindow="3210" windowWidth="29040" windowHeight="15720" tabRatio="924" activeTab="15" xr2:uid="{00000000-000D-0000-FFFF-FFFF00000000}"/>
  </bookViews>
  <sheets>
    <sheet name="D1A" sheetId="12" r:id="rId1"/>
    <sheet name="D1B" sheetId="13" r:id="rId2"/>
    <sheet name="D2A" sheetId="14" r:id="rId3"/>
    <sheet name="D2B" sheetId="15" r:id="rId4"/>
    <sheet name="D2C" sheetId="16" r:id="rId5"/>
    <sheet name="D2D" sheetId="17" r:id="rId6"/>
    <sheet name="D3A" sheetId="18" r:id="rId7"/>
    <sheet name="D3B" sheetId="19" r:id="rId8"/>
    <sheet name="D3C" sheetId="20" r:id="rId9"/>
    <sheet name="D3D" sheetId="21" r:id="rId10"/>
    <sheet name="D3E" sheetId="22" r:id="rId11"/>
    <sheet name="D3F" sheetId="23" r:id="rId12"/>
    <sheet name="D3G" sheetId="24" r:id="rId13"/>
    <sheet name="D3H" sheetId="25" r:id="rId14"/>
    <sheet name="D3I" sheetId="28" r:id="rId15"/>
    <sheet name="D3J" sheetId="27" r:id="rId16"/>
  </sheets>
  <definedNames>
    <definedName name="_xlnm.Print_Area" localSheetId="14">D3I!$A$1:$R$67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2" i="28" l="1"/>
  <c r="K42" i="28" a="1"/>
  <c r="J42" i="28"/>
  <c r="I42" i="28" a="1"/>
  <c r="H42" i="28"/>
  <c r="G42" i="28" a="1"/>
  <c r="F42" i="28"/>
  <c r="E42" i="28" a="1"/>
  <c r="D42" i="28"/>
  <c r="C42" i="28" a="1"/>
  <c r="B42" i="28"/>
  <c r="L41" i="28"/>
  <c r="K41" i="28" a="1"/>
  <c r="J41" i="28"/>
  <c r="I41" i="28" a="1"/>
  <c r="H41" i="28"/>
  <c r="G41" i="28" a="1"/>
  <c r="F41" i="28"/>
  <c r="E41" i="28" a="1"/>
  <c r="D41" i="28"/>
  <c r="C41" i="28" a="1"/>
  <c r="B41" i="28"/>
  <c r="L40" i="28"/>
  <c r="K40" i="28" a="1"/>
  <c r="J40" i="28"/>
  <c r="I40" i="28" a="1"/>
  <c r="H40" i="28"/>
  <c r="G40" i="28" a="1"/>
  <c r="F40" i="28"/>
  <c r="E40" i="28" a="1"/>
  <c r="D40" i="28"/>
  <c r="C40" i="28" a="1"/>
  <c r="B40" i="28"/>
  <c r="L39" i="28"/>
  <c r="K39" i="28" a="1"/>
  <c r="J39" i="28"/>
  <c r="I39" i="28" a="1"/>
  <c r="H39" i="28"/>
  <c r="G39" i="28" a="1"/>
  <c r="F39" i="28"/>
  <c r="E39" i="28" a="1"/>
  <c r="D39" i="28"/>
  <c r="C39" i="28" a="1"/>
  <c r="B39" i="28"/>
  <c r="L38" i="28"/>
  <c r="K38" i="28" a="1"/>
  <c r="J38" i="28"/>
  <c r="I38" i="28" a="1"/>
  <c r="H38" i="28"/>
  <c r="G38" i="28" a="1"/>
  <c r="F38" i="28"/>
  <c r="E38" i="28" a="1"/>
  <c r="D38" i="28"/>
  <c r="C38" i="28" a="1"/>
  <c r="B38" i="28"/>
  <c r="L37" i="28"/>
  <c r="K37" i="28" a="1"/>
  <c r="J37" i="28"/>
  <c r="I37" i="28" a="1"/>
  <c r="H37" i="28"/>
  <c r="G37" i="28" a="1"/>
  <c r="F37" i="28"/>
  <c r="E37" i="28" a="1"/>
  <c r="D37" i="28"/>
  <c r="C37" i="28" a="1"/>
  <c r="B37" i="28"/>
  <c r="E31" i="28"/>
  <c r="B31" i="28"/>
  <c r="E30" i="28"/>
  <c r="B30" i="28"/>
  <c r="E29" i="28"/>
  <c r="B29" i="28"/>
  <c r="E26" i="28"/>
  <c r="B26" i="28"/>
  <c r="E25" i="28"/>
  <c r="B25" i="28"/>
  <c r="E24" i="28"/>
  <c r="B24" i="28"/>
  <c r="E21" i="28"/>
  <c r="B21" i="28"/>
  <c r="E20" i="28"/>
  <c r="B20" i="28"/>
  <c r="E19" i="28"/>
  <c r="B19" i="28"/>
  <c r="E16" i="28"/>
  <c r="B16" i="28"/>
  <c r="E15" i="28"/>
  <c r="B15" i="28"/>
  <c r="E14" i="28"/>
  <c r="B14" i="28"/>
  <c r="B16" i="18"/>
  <c r="Q60" i="27"/>
  <c r="P60" i="27" a="1"/>
  <c r="O60" i="27"/>
  <c r="N60" i="27" a="1"/>
  <c r="M60" i="27"/>
  <c r="L60" i="27" a="1"/>
  <c r="K60" i="27"/>
  <c r="J60" i="27" a="1"/>
  <c r="I60" i="27"/>
  <c r="H60" i="27" a="1"/>
  <c r="G60" i="27"/>
  <c r="F60" i="27" a="1"/>
  <c r="E60" i="27"/>
  <c r="D60" i="27" a="1"/>
  <c r="B60" i="27"/>
  <c r="Q59" i="27"/>
  <c r="P59" i="27" a="1"/>
  <c r="O59" i="27"/>
  <c r="N59" i="27" a="1"/>
  <c r="M59" i="27"/>
  <c r="L59" i="27" a="1"/>
  <c r="K59" i="27"/>
  <c r="J59" i="27" a="1"/>
  <c r="I59" i="27"/>
  <c r="H59" i="27" a="1"/>
  <c r="G59" i="27"/>
  <c r="F59" i="27" a="1"/>
  <c r="E59" i="27"/>
  <c r="D59" i="27" a="1"/>
  <c r="B59" i="27"/>
  <c r="Q58" i="27"/>
  <c r="P58" i="27" a="1"/>
  <c r="O58" i="27"/>
  <c r="N58" i="27" a="1"/>
  <c r="M58" i="27"/>
  <c r="L58" i="27" a="1"/>
  <c r="K58" i="27"/>
  <c r="J58" i="27" a="1"/>
  <c r="I58" i="27"/>
  <c r="H58" i="27" a="1"/>
  <c r="G58" i="27"/>
  <c r="F58" i="27" a="1"/>
  <c r="E58" i="27"/>
  <c r="D58" i="27" a="1"/>
  <c r="B58" i="27"/>
  <c r="Q57" i="27"/>
  <c r="P57" i="27" a="1"/>
  <c r="O57" i="27"/>
  <c r="N57" i="27" a="1"/>
  <c r="M57" i="27"/>
  <c r="L57" i="27" a="1"/>
  <c r="K57" i="27"/>
  <c r="J57" i="27" a="1"/>
  <c r="I57" i="27"/>
  <c r="H57" i="27" a="1"/>
  <c r="G57" i="27"/>
  <c r="F57" i="27" a="1"/>
  <c r="E57" i="27"/>
  <c r="D57" i="27" a="1"/>
  <c r="B57" i="27"/>
  <c r="Q56" i="27"/>
  <c r="P56" i="27" a="1"/>
  <c r="O56" i="27"/>
  <c r="N56" i="27" a="1"/>
  <c r="M56" i="27"/>
  <c r="L56" i="27" a="1"/>
  <c r="K56" i="27"/>
  <c r="J56" i="27" a="1"/>
  <c r="I56" i="27"/>
  <c r="H56" i="27" a="1"/>
  <c r="G56" i="27"/>
  <c r="F56" i="27" a="1"/>
  <c r="E56" i="27"/>
  <c r="D56" i="27" a="1"/>
  <c r="B56" i="27"/>
  <c r="Q55" i="27"/>
  <c r="P55" i="27" a="1"/>
  <c r="O55" i="27"/>
  <c r="N55" i="27" a="1"/>
  <c r="M55" i="27"/>
  <c r="L55" i="27" a="1"/>
  <c r="K55" i="27"/>
  <c r="J55" i="27" a="1"/>
  <c r="I55" i="27"/>
  <c r="H55" i="27" a="1"/>
  <c r="G55" i="27"/>
  <c r="F55" i="27" a="1"/>
  <c r="E55" i="27"/>
  <c r="D55" i="27" a="1"/>
  <c r="B55" i="27"/>
  <c r="Q54" i="27"/>
  <c r="P54" i="27" a="1"/>
  <c r="O54" i="27"/>
  <c r="N54" i="27" a="1"/>
  <c r="M54" i="27"/>
  <c r="L54" i="27" a="1"/>
  <c r="K54" i="27"/>
  <c r="J54" i="27" a="1"/>
  <c r="I54" i="27"/>
  <c r="H54" i="27" a="1"/>
  <c r="G54" i="27"/>
  <c r="F54" i="27" a="1"/>
  <c r="E54" i="27"/>
  <c r="D54" i="27" a="1"/>
  <c r="B54" i="27"/>
  <c r="Q53" i="27"/>
  <c r="P53" i="27" a="1"/>
  <c r="O53" i="27"/>
  <c r="N53" i="27" a="1"/>
  <c r="M53" i="27"/>
  <c r="L53" i="27" a="1"/>
  <c r="K53" i="27"/>
  <c r="J53" i="27" a="1"/>
  <c r="I53" i="27"/>
  <c r="H53" i="27" a="1"/>
  <c r="G53" i="27"/>
  <c r="F53" i="27" a="1"/>
  <c r="E53" i="27"/>
  <c r="D53" i="27" a="1"/>
  <c r="B53" i="27"/>
  <c r="F48" i="27"/>
  <c r="B48" i="27"/>
  <c r="F47" i="27"/>
  <c r="B47" i="27"/>
  <c r="F46" i="27"/>
  <c r="B46" i="27"/>
  <c r="F45" i="27"/>
  <c r="B45" i="27"/>
  <c r="F42" i="27"/>
  <c r="B42" i="27"/>
  <c r="F41" i="27"/>
  <c r="B41" i="27"/>
  <c r="F40" i="27"/>
  <c r="B40" i="27"/>
  <c r="F39" i="27"/>
  <c r="B39" i="27"/>
  <c r="F36" i="27"/>
  <c r="B36" i="27"/>
  <c r="F35" i="27"/>
  <c r="B35" i="27"/>
  <c r="F34" i="27"/>
  <c r="B34" i="27"/>
  <c r="F33" i="27"/>
  <c r="B33" i="27"/>
  <c r="F30" i="27"/>
  <c r="B30" i="27"/>
  <c r="F29" i="27"/>
  <c r="B29" i="27"/>
  <c r="F28" i="27"/>
  <c r="B28" i="27"/>
  <c r="F27" i="27"/>
  <c r="B27" i="27"/>
  <c r="F24" i="27"/>
  <c r="B24" i="27"/>
  <c r="F23" i="27"/>
  <c r="B23" i="27"/>
  <c r="F22" i="27"/>
  <c r="B22" i="27"/>
  <c r="F21" i="27"/>
  <c r="B21" i="27"/>
  <c r="F18" i="27"/>
  <c r="B18" i="27"/>
  <c r="F17" i="27"/>
  <c r="B17" i="27"/>
  <c r="F16" i="27"/>
  <c r="B16" i="27"/>
  <c r="F15" i="27"/>
  <c r="B15" i="27"/>
  <c r="Q60" i="25"/>
  <c r="P60" i="25" a="1"/>
  <c r="O60" i="25"/>
  <c r="N60" i="25" a="1"/>
  <c r="M60" i="25"/>
  <c r="L60" i="25" a="1"/>
  <c r="K60" i="25"/>
  <c r="J60" i="25" a="1"/>
  <c r="I60" i="25"/>
  <c r="H60" i="25" a="1"/>
  <c r="G60" i="25"/>
  <c r="F60" i="25" a="1"/>
  <c r="E60" i="25"/>
  <c r="S60" i="25" s="1"/>
  <c r="D60" i="25" a="1"/>
  <c r="R60" i="25" s="1"/>
  <c r="B60" i="25"/>
  <c r="Q59" i="25"/>
  <c r="P59" i="25" a="1"/>
  <c r="O59" i="25"/>
  <c r="N59" i="25" a="1"/>
  <c r="M59" i="25"/>
  <c r="L59" i="25" a="1"/>
  <c r="K59" i="25"/>
  <c r="J59" i="25" a="1"/>
  <c r="I59" i="25"/>
  <c r="H59" i="25" a="1"/>
  <c r="G59" i="25"/>
  <c r="F59" i="25" a="1"/>
  <c r="E59" i="25"/>
  <c r="S59" i="25" s="1"/>
  <c r="D59" i="25" a="1"/>
  <c r="B59" i="25"/>
  <c r="Q58" i="25"/>
  <c r="P58" i="25" a="1"/>
  <c r="O58" i="25"/>
  <c r="N58" i="25" a="1"/>
  <c r="M58" i="25"/>
  <c r="L58" i="25" a="1"/>
  <c r="K58" i="25"/>
  <c r="J58" i="25" a="1"/>
  <c r="I58" i="25"/>
  <c r="H58" i="25" a="1"/>
  <c r="G58" i="25"/>
  <c r="F58" i="25" a="1"/>
  <c r="E58" i="25"/>
  <c r="S58" i="25" s="1"/>
  <c r="D58" i="25" a="1"/>
  <c r="B58" i="25"/>
  <c r="Q57" i="25"/>
  <c r="P57" i="25" a="1"/>
  <c r="O57" i="25"/>
  <c r="N57" i="25" a="1"/>
  <c r="M57" i="25"/>
  <c r="L57" i="25" a="1"/>
  <c r="K57" i="25"/>
  <c r="J57" i="25" a="1"/>
  <c r="I57" i="25"/>
  <c r="H57" i="25" a="1"/>
  <c r="G57" i="25"/>
  <c r="F57" i="25" a="1"/>
  <c r="E57" i="25"/>
  <c r="S57" i="25" s="1"/>
  <c r="D57" i="25" a="1"/>
  <c r="B57" i="25"/>
  <c r="Q56" i="25"/>
  <c r="P56" i="25" a="1"/>
  <c r="O56" i="25"/>
  <c r="N56" i="25" a="1"/>
  <c r="M56" i="25"/>
  <c r="L56" i="25" a="1"/>
  <c r="K56" i="25"/>
  <c r="J56" i="25" a="1"/>
  <c r="I56" i="25"/>
  <c r="H56" i="25" a="1"/>
  <c r="G56" i="25"/>
  <c r="F56" i="25" a="1"/>
  <c r="E56" i="25"/>
  <c r="S56" i="25" s="1"/>
  <c r="D56" i="25" a="1"/>
  <c r="B56" i="25"/>
  <c r="Q55" i="25"/>
  <c r="P55" i="25" a="1"/>
  <c r="O55" i="25"/>
  <c r="N55" i="25" a="1"/>
  <c r="M55" i="25"/>
  <c r="L55" i="25" a="1"/>
  <c r="K55" i="25"/>
  <c r="J55" i="25" a="1"/>
  <c r="I55" i="25"/>
  <c r="H55" i="25" a="1"/>
  <c r="G55" i="25"/>
  <c r="F55" i="25" a="1"/>
  <c r="E55" i="25"/>
  <c r="D55" i="25" a="1"/>
  <c r="B55" i="25"/>
  <c r="Q54" i="25"/>
  <c r="P54" i="25" a="1"/>
  <c r="O54" i="25"/>
  <c r="N54" i="25" a="1"/>
  <c r="M54" i="25"/>
  <c r="L54" i="25" a="1"/>
  <c r="K54" i="25"/>
  <c r="J54" i="25" a="1"/>
  <c r="I54" i="25"/>
  <c r="H54" i="25" a="1"/>
  <c r="G54" i="25"/>
  <c r="F54" i="25" a="1"/>
  <c r="E54" i="25"/>
  <c r="D54" i="25" a="1"/>
  <c r="B54" i="25"/>
  <c r="Q53" i="25"/>
  <c r="P53" i="25" a="1"/>
  <c r="O53" i="25"/>
  <c r="N53" i="25" a="1"/>
  <c r="M53" i="25"/>
  <c r="L53" i="25" a="1"/>
  <c r="K53" i="25"/>
  <c r="J53" i="25" a="1"/>
  <c r="I53" i="25"/>
  <c r="H53" i="25" a="1"/>
  <c r="G53" i="25"/>
  <c r="F53" i="25" a="1"/>
  <c r="E53" i="25"/>
  <c r="D53" i="25" a="1"/>
  <c r="B53" i="25"/>
  <c r="F48" i="25"/>
  <c r="B48" i="25"/>
  <c r="F47" i="25"/>
  <c r="B47" i="25"/>
  <c r="F46" i="25"/>
  <c r="B46" i="25"/>
  <c r="F45" i="25"/>
  <c r="B45" i="25"/>
  <c r="F42" i="25"/>
  <c r="B42" i="25"/>
  <c r="F41" i="25"/>
  <c r="B41" i="25"/>
  <c r="F40" i="25"/>
  <c r="B40" i="25"/>
  <c r="F39" i="25"/>
  <c r="B39" i="25"/>
  <c r="F36" i="25"/>
  <c r="B36" i="25"/>
  <c r="F35" i="25"/>
  <c r="B35" i="25"/>
  <c r="F34" i="25"/>
  <c r="B34" i="25"/>
  <c r="F33" i="25"/>
  <c r="B33" i="25"/>
  <c r="F30" i="25"/>
  <c r="B30" i="25"/>
  <c r="F29" i="25"/>
  <c r="B29" i="25"/>
  <c r="F28" i="25"/>
  <c r="B28" i="25"/>
  <c r="F27" i="25"/>
  <c r="B27" i="25"/>
  <c r="F24" i="25"/>
  <c r="B24" i="25"/>
  <c r="F23" i="25"/>
  <c r="B23" i="25"/>
  <c r="F22" i="25"/>
  <c r="B22" i="25"/>
  <c r="F21" i="25"/>
  <c r="B21" i="25"/>
  <c r="F18" i="25"/>
  <c r="B18" i="25"/>
  <c r="F17" i="25"/>
  <c r="B17" i="25"/>
  <c r="F16" i="25"/>
  <c r="B16" i="25"/>
  <c r="F15" i="25"/>
  <c r="B15" i="25"/>
  <c r="Q60" i="24"/>
  <c r="P60" i="24" a="1"/>
  <c r="O60" i="24"/>
  <c r="N60" i="24" a="1"/>
  <c r="M60" i="24"/>
  <c r="L60" i="24" a="1"/>
  <c r="K60" i="24"/>
  <c r="J60" i="24" a="1"/>
  <c r="I60" i="24"/>
  <c r="H60" i="24" a="1"/>
  <c r="G60" i="24"/>
  <c r="F60" i="24" a="1"/>
  <c r="E60" i="24"/>
  <c r="D60" i="24" a="1"/>
  <c r="R60" i="24" s="1"/>
  <c r="B60" i="24"/>
  <c r="Q59" i="24"/>
  <c r="P59" i="24" a="1"/>
  <c r="O59" i="24"/>
  <c r="N59" i="24" a="1"/>
  <c r="M59" i="24"/>
  <c r="L59" i="24" a="1"/>
  <c r="K59" i="24"/>
  <c r="J59" i="24" a="1"/>
  <c r="I59" i="24"/>
  <c r="H59" i="24" a="1"/>
  <c r="G59" i="24"/>
  <c r="F59" i="24" a="1"/>
  <c r="E59" i="24"/>
  <c r="D59" i="24" a="1"/>
  <c r="B59" i="24"/>
  <c r="Q58" i="24"/>
  <c r="P58" i="24" a="1"/>
  <c r="O58" i="24"/>
  <c r="N58" i="24" a="1"/>
  <c r="M58" i="24"/>
  <c r="L58" i="24" a="1"/>
  <c r="K58" i="24"/>
  <c r="J58" i="24" a="1"/>
  <c r="I58" i="24"/>
  <c r="H58" i="24" a="1"/>
  <c r="G58" i="24"/>
  <c r="F58" i="24" a="1"/>
  <c r="E58" i="24"/>
  <c r="D58" i="24" a="1"/>
  <c r="B58" i="24"/>
  <c r="Q57" i="24"/>
  <c r="P57" i="24" a="1"/>
  <c r="O57" i="24"/>
  <c r="N57" i="24" a="1"/>
  <c r="M57" i="24"/>
  <c r="L57" i="24" a="1"/>
  <c r="K57" i="24"/>
  <c r="J57" i="24" a="1"/>
  <c r="I57" i="24"/>
  <c r="H57" i="24" a="1"/>
  <c r="G57" i="24"/>
  <c r="F57" i="24" a="1"/>
  <c r="E57" i="24"/>
  <c r="D57" i="24" a="1"/>
  <c r="B57" i="24"/>
  <c r="Q56" i="24"/>
  <c r="P56" i="24" a="1"/>
  <c r="O56" i="24"/>
  <c r="N56" i="24" a="1"/>
  <c r="M56" i="24"/>
  <c r="L56" i="24" a="1"/>
  <c r="K56" i="24"/>
  <c r="J56" i="24" a="1"/>
  <c r="I56" i="24"/>
  <c r="H56" i="24" a="1"/>
  <c r="G56" i="24"/>
  <c r="F56" i="24" a="1"/>
  <c r="E56" i="24"/>
  <c r="D56" i="24" a="1"/>
  <c r="B56" i="24"/>
  <c r="Q55" i="24"/>
  <c r="P55" i="24" a="1"/>
  <c r="O55" i="24"/>
  <c r="N55" i="24" a="1"/>
  <c r="M55" i="24"/>
  <c r="L55" i="24" a="1"/>
  <c r="K55" i="24"/>
  <c r="J55" i="24" a="1"/>
  <c r="I55" i="24"/>
  <c r="H55" i="24" a="1"/>
  <c r="G55" i="24"/>
  <c r="F55" i="24" a="1"/>
  <c r="E55" i="24"/>
  <c r="D55" i="24" a="1"/>
  <c r="B55" i="24"/>
  <c r="Q54" i="24"/>
  <c r="P54" i="24" a="1"/>
  <c r="O54" i="24"/>
  <c r="N54" i="24" a="1"/>
  <c r="M54" i="24"/>
  <c r="L54" i="24" a="1"/>
  <c r="K54" i="24"/>
  <c r="J54" i="24" a="1"/>
  <c r="I54" i="24"/>
  <c r="H54" i="24" a="1"/>
  <c r="G54" i="24"/>
  <c r="F54" i="24" a="1"/>
  <c r="E54" i="24"/>
  <c r="D54" i="24" a="1"/>
  <c r="B54" i="24"/>
  <c r="Q53" i="24"/>
  <c r="P53" i="24" a="1"/>
  <c r="O53" i="24"/>
  <c r="N53" i="24" a="1"/>
  <c r="M53" i="24"/>
  <c r="L53" i="24" a="1"/>
  <c r="K53" i="24"/>
  <c r="J53" i="24" a="1"/>
  <c r="I53" i="24"/>
  <c r="H53" i="24" a="1"/>
  <c r="G53" i="24"/>
  <c r="F53" i="24" a="1"/>
  <c r="E53" i="24"/>
  <c r="D53" i="24" a="1"/>
  <c r="B53" i="24"/>
  <c r="F48" i="24"/>
  <c r="B48" i="24"/>
  <c r="F47" i="24"/>
  <c r="B47" i="24"/>
  <c r="F46" i="24"/>
  <c r="B46" i="24"/>
  <c r="F45" i="24"/>
  <c r="B45" i="24"/>
  <c r="F42" i="24"/>
  <c r="B42" i="24"/>
  <c r="F41" i="24"/>
  <c r="B41" i="24"/>
  <c r="F40" i="24"/>
  <c r="B40" i="24"/>
  <c r="F39" i="24"/>
  <c r="B39" i="24"/>
  <c r="F36" i="24"/>
  <c r="B36" i="24"/>
  <c r="F35" i="24"/>
  <c r="B35" i="24"/>
  <c r="F34" i="24"/>
  <c r="B34" i="24"/>
  <c r="F33" i="24"/>
  <c r="B33" i="24"/>
  <c r="F30" i="24"/>
  <c r="B30" i="24"/>
  <c r="F29" i="24"/>
  <c r="B29" i="24"/>
  <c r="F28" i="24"/>
  <c r="B28" i="24"/>
  <c r="F27" i="24"/>
  <c r="B27" i="24"/>
  <c r="F24" i="24"/>
  <c r="B24" i="24"/>
  <c r="F23" i="24"/>
  <c r="B23" i="24"/>
  <c r="F22" i="24"/>
  <c r="B22" i="24"/>
  <c r="F21" i="24"/>
  <c r="B21" i="24"/>
  <c r="F18" i="24"/>
  <c r="B18" i="24"/>
  <c r="F17" i="24"/>
  <c r="B17" i="24"/>
  <c r="F16" i="24"/>
  <c r="B16" i="24"/>
  <c r="F15" i="24"/>
  <c r="B15" i="24"/>
  <c r="Q60" i="23"/>
  <c r="P60" i="23" a="1"/>
  <c r="O60" i="23"/>
  <c r="N60" i="23" a="1"/>
  <c r="M60" i="23"/>
  <c r="L60" i="23" a="1"/>
  <c r="K60" i="23"/>
  <c r="J60" i="23" a="1"/>
  <c r="I60" i="23"/>
  <c r="H60" i="23" a="1"/>
  <c r="G60" i="23"/>
  <c r="F60" i="23" a="1"/>
  <c r="E60" i="23"/>
  <c r="S60" i="23" s="1"/>
  <c r="D60" i="23" a="1"/>
  <c r="B60" i="23"/>
  <c r="Q59" i="23"/>
  <c r="P59" i="23" a="1"/>
  <c r="O59" i="23"/>
  <c r="N59" i="23" a="1"/>
  <c r="M59" i="23"/>
  <c r="L59" i="23" a="1"/>
  <c r="K59" i="23"/>
  <c r="J59" i="23" a="1"/>
  <c r="I59" i="23"/>
  <c r="H59" i="23" a="1"/>
  <c r="G59" i="23"/>
  <c r="F59" i="23" a="1"/>
  <c r="E59" i="23"/>
  <c r="S59" i="23" s="1"/>
  <c r="D59" i="23" a="1"/>
  <c r="B59" i="23"/>
  <c r="Q58" i="23"/>
  <c r="P58" i="23" a="1"/>
  <c r="O58" i="23"/>
  <c r="N58" i="23" a="1"/>
  <c r="M58" i="23"/>
  <c r="L58" i="23" a="1"/>
  <c r="K58" i="23"/>
  <c r="J58" i="23" a="1"/>
  <c r="I58" i="23"/>
  <c r="H58" i="23" a="1"/>
  <c r="G58" i="23"/>
  <c r="F58" i="23" a="1"/>
  <c r="E58" i="23"/>
  <c r="D58" i="23" a="1"/>
  <c r="B58" i="23"/>
  <c r="Q57" i="23"/>
  <c r="P57" i="23" a="1"/>
  <c r="O57" i="23"/>
  <c r="N57" i="23" a="1"/>
  <c r="M57" i="23"/>
  <c r="L57" i="23" a="1"/>
  <c r="K57" i="23"/>
  <c r="J57" i="23" a="1"/>
  <c r="I57" i="23"/>
  <c r="H57" i="23" a="1"/>
  <c r="G57" i="23"/>
  <c r="F57" i="23" a="1"/>
  <c r="E57" i="23"/>
  <c r="D57" i="23" a="1"/>
  <c r="B57" i="23"/>
  <c r="Q56" i="23"/>
  <c r="P56" i="23" a="1"/>
  <c r="O56" i="23"/>
  <c r="N56" i="23" a="1"/>
  <c r="M56" i="23"/>
  <c r="L56" i="23" a="1"/>
  <c r="K56" i="23"/>
  <c r="J56" i="23" a="1"/>
  <c r="I56" i="23"/>
  <c r="H56" i="23" a="1"/>
  <c r="G56" i="23"/>
  <c r="F56" i="23" a="1"/>
  <c r="E56" i="23"/>
  <c r="D56" i="23" a="1"/>
  <c r="B56" i="23"/>
  <c r="Q55" i="23"/>
  <c r="P55" i="23" a="1"/>
  <c r="O55" i="23"/>
  <c r="N55" i="23" a="1"/>
  <c r="M55" i="23"/>
  <c r="L55" i="23" a="1"/>
  <c r="K55" i="23"/>
  <c r="J55" i="23" a="1"/>
  <c r="I55" i="23"/>
  <c r="H55" i="23" a="1"/>
  <c r="G55" i="23"/>
  <c r="F55" i="23" a="1"/>
  <c r="E55" i="23"/>
  <c r="D55" i="23" a="1"/>
  <c r="B55" i="23"/>
  <c r="Q54" i="23"/>
  <c r="P54" i="23" a="1"/>
  <c r="O54" i="23"/>
  <c r="N54" i="23" a="1"/>
  <c r="M54" i="23"/>
  <c r="L54" i="23" a="1"/>
  <c r="K54" i="23"/>
  <c r="J54" i="23" a="1"/>
  <c r="I54" i="23"/>
  <c r="H54" i="23" a="1"/>
  <c r="G54" i="23"/>
  <c r="F54" i="23" a="1"/>
  <c r="E54" i="23"/>
  <c r="D54" i="23" a="1"/>
  <c r="B54" i="23"/>
  <c r="Q53" i="23"/>
  <c r="P53" i="23" a="1"/>
  <c r="O53" i="23"/>
  <c r="N53" i="23" a="1"/>
  <c r="M53" i="23"/>
  <c r="L53" i="23" a="1"/>
  <c r="K53" i="23"/>
  <c r="J53" i="23" a="1"/>
  <c r="I53" i="23"/>
  <c r="H53" i="23" a="1"/>
  <c r="G53" i="23"/>
  <c r="F53" i="23" a="1"/>
  <c r="E53" i="23"/>
  <c r="D53" i="23" a="1"/>
  <c r="B53" i="23"/>
  <c r="F48" i="23"/>
  <c r="B48" i="23"/>
  <c r="F47" i="23"/>
  <c r="B47" i="23"/>
  <c r="F46" i="23"/>
  <c r="B46" i="23"/>
  <c r="F45" i="23"/>
  <c r="B45" i="23"/>
  <c r="F42" i="23"/>
  <c r="B42" i="23"/>
  <c r="F41" i="23"/>
  <c r="B41" i="23"/>
  <c r="F40" i="23"/>
  <c r="B40" i="23"/>
  <c r="F39" i="23"/>
  <c r="B39" i="23"/>
  <c r="F36" i="23"/>
  <c r="B36" i="23"/>
  <c r="F35" i="23"/>
  <c r="B35" i="23"/>
  <c r="F34" i="23"/>
  <c r="B34" i="23"/>
  <c r="F33" i="23"/>
  <c r="B33" i="23"/>
  <c r="F30" i="23"/>
  <c r="B30" i="23"/>
  <c r="F29" i="23"/>
  <c r="B29" i="23"/>
  <c r="F28" i="23"/>
  <c r="B28" i="23"/>
  <c r="F27" i="23"/>
  <c r="B27" i="23"/>
  <c r="F24" i="23"/>
  <c r="B24" i="23"/>
  <c r="F23" i="23"/>
  <c r="B23" i="23"/>
  <c r="F22" i="23"/>
  <c r="B22" i="23"/>
  <c r="F21" i="23"/>
  <c r="B21" i="23"/>
  <c r="F18" i="23"/>
  <c r="B18" i="23"/>
  <c r="F17" i="23"/>
  <c r="B17" i="23"/>
  <c r="F16" i="23"/>
  <c r="B16" i="23"/>
  <c r="F15" i="23"/>
  <c r="B15" i="23"/>
  <c r="Q60" i="22"/>
  <c r="P60" i="22" a="1"/>
  <c r="O60" i="22"/>
  <c r="N60" i="22" a="1"/>
  <c r="M60" i="22"/>
  <c r="L60" i="22" a="1"/>
  <c r="K60" i="22"/>
  <c r="J60" i="22" a="1"/>
  <c r="I60" i="22"/>
  <c r="H60" i="22" a="1"/>
  <c r="G60" i="22"/>
  <c r="F60" i="22" a="1"/>
  <c r="E60" i="22"/>
  <c r="D60" i="22" a="1"/>
  <c r="B60" i="22"/>
  <c r="Q59" i="22"/>
  <c r="P59" i="22" a="1"/>
  <c r="O59" i="22"/>
  <c r="N59" i="22" a="1"/>
  <c r="M59" i="22"/>
  <c r="L59" i="22" a="1"/>
  <c r="K59" i="22"/>
  <c r="J59" i="22" a="1"/>
  <c r="I59" i="22"/>
  <c r="H59" i="22" a="1"/>
  <c r="G59" i="22"/>
  <c r="F59" i="22" a="1"/>
  <c r="E59" i="22"/>
  <c r="D59" i="22" a="1"/>
  <c r="B59" i="22"/>
  <c r="Q58" i="22"/>
  <c r="P58" i="22" a="1"/>
  <c r="O58" i="22"/>
  <c r="N58" i="22" a="1"/>
  <c r="M58" i="22"/>
  <c r="L58" i="22" a="1"/>
  <c r="K58" i="22"/>
  <c r="J58" i="22" a="1"/>
  <c r="I58" i="22"/>
  <c r="H58" i="22" a="1"/>
  <c r="G58" i="22"/>
  <c r="F58" i="22" a="1"/>
  <c r="E58" i="22"/>
  <c r="D58" i="22" a="1"/>
  <c r="B58" i="22"/>
  <c r="Q57" i="22"/>
  <c r="P57" i="22" a="1"/>
  <c r="O57" i="22"/>
  <c r="N57" i="22" a="1"/>
  <c r="M57" i="22"/>
  <c r="L57" i="22" a="1"/>
  <c r="K57" i="22"/>
  <c r="J57" i="22" a="1"/>
  <c r="I57" i="22"/>
  <c r="H57" i="22" a="1"/>
  <c r="G57" i="22"/>
  <c r="F57" i="22" a="1"/>
  <c r="E57" i="22"/>
  <c r="D57" i="22" a="1"/>
  <c r="B57" i="22"/>
  <c r="Q56" i="22"/>
  <c r="P56" i="22" a="1"/>
  <c r="O56" i="22"/>
  <c r="N56" i="22" a="1"/>
  <c r="M56" i="22"/>
  <c r="L56" i="22" a="1"/>
  <c r="K56" i="22"/>
  <c r="J56" i="22" a="1"/>
  <c r="I56" i="22"/>
  <c r="H56" i="22" a="1"/>
  <c r="G56" i="22"/>
  <c r="F56" i="22" a="1"/>
  <c r="E56" i="22"/>
  <c r="D56" i="22" a="1"/>
  <c r="B56" i="22"/>
  <c r="Q55" i="22"/>
  <c r="P55" i="22" a="1"/>
  <c r="O55" i="22"/>
  <c r="N55" i="22" a="1"/>
  <c r="M55" i="22"/>
  <c r="L55" i="22" a="1"/>
  <c r="K55" i="22"/>
  <c r="J55" i="22" a="1"/>
  <c r="I55" i="22"/>
  <c r="H55" i="22" a="1"/>
  <c r="G55" i="22"/>
  <c r="F55" i="22" a="1"/>
  <c r="E55" i="22"/>
  <c r="D55" i="22" a="1"/>
  <c r="B55" i="22"/>
  <c r="Q54" i="22"/>
  <c r="P54" i="22" a="1"/>
  <c r="O54" i="22"/>
  <c r="N54" i="22" a="1"/>
  <c r="M54" i="22"/>
  <c r="L54" i="22" a="1"/>
  <c r="K54" i="22"/>
  <c r="J54" i="22" a="1"/>
  <c r="I54" i="22"/>
  <c r="H54" i="22" a="1"/>
  <c r="G54" i="22"/>
  <c r="F54" i="22" a="1"/>
  <c r="E54" i="22"/>
  <c r="D54" i="22" a="1"/>
  <c r="B54" i="22"/>
  <c r="Q53" i="22"/>
  <c r="P53" i="22" a="1"/>
  <c r="O53" i="22"/>
  <c r="N53" i="22" a="1"/>
  <c r="M53" i="22"/>
  <c r="L53" i="22" a="1"/>
  <c r="K53" i="22"/>
  <c r="J53" i="22" a="1"/>
  <c r="I53" i="22"/>
  <c r="H53" i="22" a="1"/>
  <c r="G53" i="22"/>
  <c r="F53" i="22" a="1"/>
  <c r="E53" i="22"/>
  <c r="D53" i="22" a="1"/>
  <c r="B53" i="22"/>
  <c r="F48" i="22"/>
  <c r="B48" i="22"/>
  <c r="F47" i="22"/>
  <c r="B47" i="22"/>
  <c r="F46" i="22"/>
  <c r="B46" i="22"/>
  <c r="F45" i="22"/>
  <c r="B45" i="22"/>
  <c r="F42" i="22"/>
  <c r="B42" i="22"/>
  <c r="F41" i="22"/>
  <c r="B41" i="22"/>
  <c r="F40" i="22"/>
  <c r="B40" i="22"/>
  <c r="F39" i="22"/>
  <c r="B39" i="22"/>
  <c r="F36" i="22"/>
  <c r="B36" i="22"/>
  <c r="F35" i="22"/>
  <c r="B35" i="22"/>
  <c r="F34" i="22"/>
  <c r="B34" i="22"/>
  <c r="F33" i="22"/>
  <c r="B33" i="22"/>
  <c r="F30" i="22"/>
  <c r="B30" i="22"/>
  <c r="F29" i="22"/>
  <c r="B29" i="22"/>
  <c r="F28" i="22"/>
  <c r="B28" i="22"/>
  <c r="F27" i="22"/>
  <c r="B27" i="22"/>
  <c r="F24" i="22"/>
  <c r="B24" i="22"/>
  <c r="F23" i="22"/>
  <c r="B23" i="22"/>
  <c r="F22" i="22"/>
  <c r="B22" i="22"/>
  <c r="F21" i="22"/>
  <c r="B21" i="22"/>
  <c r="F18" i="22"/>
  <c r="B18" i="22"/>
  <c r="F17" i="22"/>
  <c r="B17" i="22"/>
  <c r="F16" i="22"/>
  <c r="B16" i="22"/>
  <c r="F15" i="22"/>
  <c r="B15" i="22"/>
  <c r="Q60" i="21"/>
  <c r="P60" i="21" a="1"/>
  <c r="O60" i="21"/>
  <c r="N60" i="21" a="1"/>
  <c r="M60" i="21"/>
  <c r="L60" i="21" a="1"/>
  <c r="K60" i="21"/>
  <c r="J60" i="21" a="1"/>
  <c r="I60" i="21"/>
  <c r="H60" i="21" a="1"/>
  <c r="G60" i="21"/>
  <c r="F60" i="21" a="1"/>
  <c r="E60" i="21"/>
  <c r="D60" i="21" a="1"/>
  <c r="B60" i="21"/>
  <c r="Q59" i="21"/>
  <c r="P59" i="21" a="1"/>
  <c r="O59" i="21"/>
  <c r="N59" i="21" a="1"/>
  <c r="M59" i="21"/>
  <c r="L59" i="21" a="1"/>
  <c r="K59" i="21"/>
  <c r="J59" i="21" a="1"/>
  <c r="I59" i="21"/>
  <c r="H59" i="21" a="1"/>
  <c r="G59" i="21"/>
  <c r="F59" i="21" a="1"/>
  <c r="E59" i="21"/>
  <c r="D59" i="21" a="1"/>
  <c r="B59" i="21"/>
  <c r="Q58" i="21"/>
  <c r="P58" i="21" a="1"/>
  <c r="O58" i="21"/>
  <c r="N58" i="21" a="1"/>
  <c r="M58" i="21"/>
  <c r="L58" i="21" a="1"/>
  <c r="K58" i="21"/>
  <c r="J58" i="21" a="1"/>
  <c r="I58" i="21"/>
  <c r="H58" i="21" a="1"/>
  <c r="G58" i="21"/>
  <c r="F58" i="21" a="1"/>
  <c r="E58" i="21"/>
  <c r="D58" i="21" a="1"/>
  <c r="B58" i="21"/>
  <c r="Q57" i="21"/>
  <c r="P57" i="21" a="1"/>
  <c r="O57" i="21"/>
  <c r="N57" i="21" a="1"/>
  <c r="M57" i="21"/>
  <c r="L57" i="21" a="1"/>
  <c r="K57" i="21"/>
  <c r="J57" i="21" a="1"/>
  <c r="I57" i="21"/>
  <c r="H57" i="21" a="1"/>
  <c r="G57" i="21"/>
  <c r="F57" i="21" a="1"/>
  <c r="E57" i="21"/>
  <c r="D57" i="21" a="1"/>
  <c r="B57" i="21"/>
  <c r="Q56" i="21"/>
  <c r="P56" i="21" a="1"/>
  <c r="O56" i="21"/>
  <c r="N56" i="21" a="1"/>
  <c r="M56" i="21"/>
  <c r="L56" i="21" a="1"/>
  <c r="K56" i="21"/>
  <c r="J56" i="21" a="1"/>
  <c r="I56" i="21"/>
  <c r="H56" i="21" a="1"/>
  <c r="G56" i="21"/>
  <c r="F56" i="21" a="1"/>
  <c r="E56" i="21"/>
  <c r="D56" i="21" a="1"/>
  <c r="B56" i="21"/>
  <c r="Q55" i="21"/>
  <c r="P55" i="21" a="1"/>
  <c r="O55" i="21"/>
  <c r="N55" i="21" a="1"/>
  <c r="M55" i="21"/>
  <c r="L55" i="21" a="1"/>
  <c r="K55" i="21"/>
  <c r="J55" i="21" a="1"/>
  <c r="I55" i="21"/>
  <c r="H55" i="21" a="1"/>
  <c r="G55" i="21"/>
  <c r="F55" i="21" a="1"/>
  <c r="E55" i="21"/>
  <c r="D55" i="21" a="1"/>
  <c r="B55" i="21"/>
  <c r="Q54" i="21"/>
  <c r="P54" i="21" a="1"/>
  <c r="O54" i="21"/>
  <c r="N54" i="21" a="1"/>
  <c r="M54" i="21"/>
  <c r="L54" i="21" a="1"/>
  <c r="K54" i="21"/>
  <c r="J54" i="21" a="1"/>
  <c r="I54" i="21"/>
  <c r="H54" i="21" a="1"/>
  <c r="G54" i="21"/>
  <c r="F54" i="21" a="1"/>
  <c r="E54" i="21"/>
  <c r="D54" i="21" a="1"/>
  <c r="B54" i="21"/>
  <c r="Q53" i="21"/>
  <c r="P53" i="21" a="1"/>
  <c r="O53" i="21"/>
  <c r="N53" i="21" a="1"/>
  <c r="M53" i="21"/>
  <c r="L53" i="21" a="1"/>
  <c r="K53" i="21"/>
  <c r="J53" i="21" a="1"/>
  <c r="I53" i="21"/>
  <c r="H53" i="21" a="1"/>
  <c r="G53" i="21"/>
  <c r="F53" i="21" a="1"/>
  <c r="E53" i="21"/>
  <c r="D53" i="21" a="1"/>
  <c r="B53" i="21"/>
  <c r="F48" i="21"/>
  <c r="B48" i="21"/>
  <c r="F47" i="21"/>
  <c r="B47" i="21"/>
  <c r="F46" i="21"/>
  <c r="B46" i="21"/>
  <c r="F45" i="21"/>
  <c r="B45" i="21"/>
  <c r="F42" i="21"/>
  <c r="B42" i="21"/>
  <c r="F41" i="21"/>
  <c r="B41" i="21"/>
  <c r="F40" i="21"/>
  <c r="B40" i="21"/>
  <c r="F39" i="21"/>
  <c r="B39" i="21"/>
  <c r="F36" i="21"/>
  <c r="B36" i="21"/>
  <c r="F35" i="21"/>
  <c r="B35" i="21"/>
  <c r="F34" i="21"/>
  <c r="B34" i="21"/>
  <c r="F33" i="21"/>
  <c r="B33" i="21"/>
  <c r="F30" i="21"/>
  <c r="B30" i="21"/>
  <c r="F29" i="21"/>
  <c r="B29" i="21"/>
  <c r="F28" i="21"/>
  <c r="B28" i="21"/>
  <c r="F27" i="21"/>
  <c r="B27" i="21"/>
  <c r="F24" i="21"/>
  <c r="B24" i="21"/>
  <c r="F23" i="21"/>
  <c r="B23" i="21"/>
  <c r="F22" i="21"/>
  <c r="B22" i="21"/>
  <c r="F21" i="21"/>
  <c r="B21" i="21"/>
  <c r="F18" i="21"/>
  <c r="B18" i="21"/>
  <c r="F17" i="21"/>
  <c r="B17" i="21"/>
  <c r="F16" i="21"/>
  <c r="B16" i="21"/>
  <c r="F15" i="21"/>
  <c r="B15" i="21"/>
  <c r="Q60" i="20"/>
  <c r="P60" i="20" a="1"/>
  <c r="O60" i="20"/>
  <c r="N60" i="20" a="1"/>
  <c r="M60" i="20"/>
  <c r="L60" i="20" a="1"/>
  <c r="K60" i="20"/>
  <c r="J60" i="20" a="1"/>
  <c r="I60" i="20"/>
  <c r="H60" i="20" a="1"/>
  <c r="G60" i="20"/>
  <c r="F60" i="20" a="1"/>
  <c r="E60" i="20"/>
  <c r="D60" i="20" a="1"/>
  <c r="B60" i="20"/>
  <c r="Q59" i="20"/>
  <c r="P59" i="20" a="1"/>
  <c r="O59" i="20"/>
  <c r="N59" i="20" a="1"/>
  <c r="M59" i="20"/>
  <c r="L59" i="20" a="1"/>
  <c r="K59" i="20"/>
  <c r="J59" i="20" a="1"/>
  <c r="I59" i="20"/>
  <c r="H59" i="20" a="1"/>
  <c r="G59" i="20"/>
  <c r="F59" i="20" a="1"/>
  <c r="E59" i="20"/>
  <c r="D59" i="20" a="1"/>
  <c r="B59" i="20"/>
  <c r="Q58" i="20"/>
  <c r="P58" i="20" a="1"/>
  <c r="O58" i="20"/>
  <c r="N58" i="20" a="1"/>
  <c r="M58" i="20"/>
  <c r="L58" i="20" a="1"/>
  <c r="K58" i="20"/>
  <c r="J58" i="20" a="1"/>
  <c r="I58" i="20"/>
  <c r="H58" i="20" a="1"/>
  <c r="G58" i="20"/>
  <c r="F58" i="20" a="1"/>
  <c r="E58" i="20"/>
  <c r="D58" i="20" a="1"/>
  <c r="B58" i="20"/>
  <c r="Q57" i="20"/>
  <c r="P57" i="20" a="1"/>
  <c r="O57" i="20"/>
  <c r="N57" i="20" a="1"/>
  <c r="M57" i="20"/>
  <c r="L57" i="20" a="1"/>
  <c r="K57" i="20"/>
  <c r="J57" i="20" a="1"/>
  <c r="I57" i="20"/>
  <c r="H57" i="20" a="1"/>
  <c r="G57" i="20"/>
  <c r="F57" i="20" a="1"/>
  <c r="E57" i="20"/>
  <c r="D57" i="20" a="1"/>
  <c r="B57" i="20"/>
  <c r="Q56" i="20"/>
  <c r="P56" i="20" a="1"/>
  <c r="O56" i="20"/>
  <c r="N56" i="20" a="1"/>
  <c r="M56" i="20"/>
  <c r="L56" i="20" a="1"/>
  <c r="K56" i="20"/>
  <c r="J56" i="20" a="1"/>
  <c r="I56" i="20"/>
  <c r="H56" i="20" a="1"/>
  <c r="G56" i="20"/>
  <c r="F56" i="20" a="1"/>
  <c r="E56" i="20"/>
  <c r="D56" i="20" a="1"/>
  <c r="B56" i="20"/>
  <c r="Q55" i="20"/>
  <c r="P55" i="20" a="1"/>
  <c r="O55" i="20"/>
  <c r="N55" i="20" a="1"/>
  <c r="M55" i="20"/>
  <c r="L55" i="20" a="1"/>
  <c r="K55" i="20"/>
  <c r="J55" i="20" a="1"/>
  <c r="I55" i="20"/>
  <c r="H55" i="20" a="1"/>
  <c r="G55" i="20"/>
  <c r="F55" i="20" a="1"/>
  <c r="E55" i="20"/>
  <c r="D55" i="20" a="1"/>
  <c r="B55" i="20"/>
  <c r="Q54" i="20"/>
  <c r="P54" i="20" a="1"/>
  <c r="O54" i="20"/>
  <c r="N54" i="20" a="1"/>
  <c r="M54" i="20"/>
  <c r="L54" i="20" a="1"/>
  <c r="K54" i="20"/>
  <c r="J54" i="20" a="1"/>
  <c r="I54" i="20"/>
  <c r="H54" i="20" a="1"/>
  <c r="G54" i="20"/>
  <c r="F54" i="20" a="1"/>
  <c r="E54" i="20"/>
  <c r="D54" i="20" a="1"/>
  <c r="B54" i="20"/>
  <c r="Q53" i="20"/>
  <c r="P53" i="20" a="1"/>
  <c r="O53" i="20"/>
  <c r="N53" i="20" a="1"/>
  <c r="M53" i="20"/>
  <c r="L53" i="20" a="1"/>
  <c r="K53" i="20"/>
  <c r="J53" i="20" a="1"/>
  <c r="I53" i="20"/>
  <c r="H53" i="20" a="1"/>
  <c r="G53" i="20"/>
  <c r="F53" i="20" a="1"/>
  <c r="E53" i="20"/>
  <c r="D53" i="20" a="1"/>
  <c r="B53" i="20"/>
  <c r="F48" i="20"/>
  <c r="B48" i="20"/>
  <c r="F47" i="20"/>
  <c r="B47" i="20"/>
  <c r="F46" i="20"/>
  <c r="B46" i="20"/>
  <c r="F45" i="20"/>
  <c r="B45" i="20"/>
  <c r="F42" i="20"/>
  <c r="B42" i="20"/>
  <c r="F41" i="20"/>
  <c r="B41" i="20"/>
  <c r="F40" i="20"/>
  <c r="B40" i="20"/>
  <c r="F39" i="20"/>
  <c r="B39" i="20"/>
  <c r="F36" i="20"/>
  <c r="B36" i="20"/>
  <c r="F35" i="20"/>
  <c r="B35" i="20"/>
  <c r="F34" i="20"/>
  <c r="B34" i="20"/>
  <c r="F33" i="20"/>
  <c r="B33" i="20"/>
  <c r="F30" i="20"/>
  <c r="B30" i="20"/>
  <c r="F29" i="20"/>
  <c r="B29" i="20"/>
  <c r="F28" i="20"/>
  <c r="B28" i="20"/>
  <c r="F27" i="20"/>
  <c r="B27" i="20"/>
  <c r="F24" i="20"/>
  <c r="B24" i="20"/>
  <c r="F23" i="20"/>
  <c r="B23" i="20"/>
  <c r="F22" i="20"/>
  <c r="B22" i="20"/>
  <c r="F21" i="20"/>
  <c r="B21" i="20"/>
  <c r="F18" i="20"/>
  <c r="B18" i="20"/>
  <c r="F17" i="20"/>
  <c r="B17" i="20"/>
  <c r="F16" i="20"/>
  <c r="B16" i="20"/>
  <c r="F15" i="20"/>
  <c r="B15" i="20"/>
  <c r="Q60" i="19"/>
  <c r="P60" i="19" a="1"/>
  <c r="O60" i="19"/>
  <c r="N60" i="19" a="1"/>
  <c r="M60" i="19"/>
  <c r="L60" i="19" a="1"/>
  <c r="K60" i="19"/>
  <c r="J60" i="19" a="1"/>
  <c r="I60" i="19"/>
  <c r="H60" i="19" a="1"/>
  <c r="G60" i="19"/>
  <c r="F60" i="19" a="1"/>
  <c r="E60" i="19"/>
  <c r="S60" i="19" s="1"/>
  <c r="D60" i="19" a="1"/>
  <c r="B60" i="19"/>
  <c r="Q59" i="19"/>
  <c r="P59" i="19" a="1"/>
  <c r="O59" i="19"/>
  <c r="N59" i="19" a="1"/>
  <c r="M59" i="19"/>
  <c r="L59" i="19" a="1"/>
  <c r="K59" i="19"/>
  <c r="J59" i="19" a="1"/>
  <c r="I59" i="19"/>
  <c r="H59" i="19" a="1"/>
  <c r="G59" i="19"/>
  <c r="F59" i="19" a="1"/>
  <c r="E59" i="19"/>
  <c r="D59" i="19" a="1"/>
  <c r="B59" i="19"/>
  <c r="Q58" i="19"/>
  <c r="P58" i="19" a="1"/>
  <c r="O58" i="19"/>
  <c r="N58" i="19" a="1"/>
  <c r="M58" i="19"/>
  <c r="L58" i="19" a="1"/>
  <c r="K58" i="19"/>
  <c r="J58" i="19" a="1"/>
  <c r="I58" i="19"/>
  <c r="H58" i="19" a="1"/>
  <c r="G58" i="19"/>
  <c r="F58" i="19" a="1"/>
  <c r="E58" i="19"/>
  <c r="D58" i="19" a="1"/>
  <c r="B58" i="19"/>
  <c r="Q57" i="19"/>
  <c r="P57" i="19" a="1"/>
  <c r="O57" i="19"/>
  <c r="N57" i="19" a="1"/>
  <c r="M57" i="19"/>
  <c r="L57" i="19" a="1"/>
  <c r="K57" i="19"/>
  <c r="J57" i="19" a="1"/>
  <c r="I57" i="19"/>
  <c r="H57" i="19" a="1"/>
  <c r="G57" i="19"/>
  <c r="F57" i="19" a="1"/>
  <c r="E57" i="19"/>
  <c r="D57" i="19" a="1"/>
  <c r="B57" i="19"/>
  <c r="Q56" i="19"/>
  <c r="P56" i="19" a="1"/>
  <c r="O56" i="19"/>
  <c r="N56" i="19" a="1"/>
  <c r="M56" i="19"/>
  <c r="L56" i="19" a="1"/>
  <c r="K56" i="19"/>
  <c r="J56" i="19" a="1"/>
  <c r="I56" i="19"/>
  <c r="H56" i="19" a="1"/>
  <c r="G56" i="19"/>
  <c r="F56" i="19" a="1"/>
  <c r="E56" i="19"/>
  <c r="D56" i="19" a="1"/>
  <c r="B56" i="19"/>
  <c r="Q55" i="19"/>
  <c r="P55" i="19" a="1"/>
  <c r="O55" i="19"/>
  <c r="N55" i="19" a="1"/>
  <c r="M55" i="19"/>
  <c r="L55" i="19" a="1"/>
  <c r="K55" i="19"/>
  <c r="J55" i="19" a="1"/>
  <c r="I55" i="19"/>
  <c r="H55" i="19" a="1"/>
  <c r="G55" i="19"/>
  <c r="F55" i="19" a="1"/>
  <c r="E55" i="19"/>
  <c r="D55" i="19" a="1"/>
  <c r="B55" i="19"/>
  <c r="Q54" i="19"/>
  <c r="P54" i="19" a="1"/>
  <c r="O54" i="19"/>
  <c r="N54" i="19" a="1"/>
  <c r="M54" i="19"/>
  <c r="L54" i="19" a="1"/>
  <c r="K54" i="19"/>
  <c r="J54" i="19" a="1"/>
  <c r="I54" i="19"/>
  <c r="H54" i="19" a="1"/>
  <c r="G54" i="19"/>
  <c r="F54" i="19" a="1"/>
  <c r="E54" i="19"/>
  <c r="D54" i="19" a="1"/>
  <c r="B54" i="19"/>
  <c r="Q53" i="19"/>
  <c r="P53" i="19" a="1"/>
  <c r="O53" i="19"/>
  <c r="N53" i="19" a="1"/>
  <c r="M53" i="19"/>
  <c r="L53" i="19" a="1"/>
  <c r="K53" i="19"/>
  <c r="J53" i="19" a="1"/>
  <c r="I53" i="19"/>
  <c r="H53" i="19" a="1"/>
  <c r="G53" i="19"/>
  <c r="F53" i="19" a="1"/>
  <c r="E53" i="19"/>
  <c r="D53" i="19" a="1"/>
  <c r="B53" i="19"/>
  <c r="F48" i="19"/>
  <c r="B48" i="19"/>
  <c r="F47" i="19"/>
  <c r="B47" i="19"/>
  <c r="F46" i="19"/>
  <c r="B46" i="19"/>
  <c r="F45" i="19"/>
  <c r="B45" i="19"/>
  <c r="F42" i="19"/>
  <c r="B42" i="19"/>
  <c r="F41" i="19"/>
  <c r="B41" i="19"/>
  <c r="F40" i="19"/>
  <c r="B40" i="19"/>
  <c r="F39" i="19"/>
  <c r="B39" i="19"/>
  <c r="F36" i="19"/>
  <c r="B36" i="19"/>
  <c r="F35" i="19"/>
  <c r="B35" i="19"/>
  <c r="F34" i="19"/>
  <c r="B34" i="19"/>
  <c r="F33" i="19"/>
  <c r="B33" i="19"/>
  <c r="F30" i="19"/>
  <c r="B30" i="19"/>
  <c r="F29" i="19"/>
  <c r="B29" i="19"/>
  <c r="F28" i="19"/>
  <c r="B28" i="19"/>
  <c r="F27" i="19"/>
  <c r="B27" i="19"/>
  <c r="F24" i="19"/>
  <c r="B24" i="19"/>
  <c r="F23" i="19"/>
  <c r="B23" i="19"/>
  <c r="F22" i="19"/>
  <c r="B22" i="19"/>
  <c r="F21" i="19"/>
  <c r="B21" i="19"/>
  <c r="F18" i="19"/>
  <c r="B18" i="19"/>
  <c r="F17" i="19"/>
  <c r="B17" i="19"/>
  <c r="F16" i="19"/>
  <c r="B16" i="19"/>
  <c r="F15" i="19"/>
  <c r="B15" i="19"/>
  <c r="Q60" i="18"/>
  <c r="P60" i="18" a="1"/>
  <c r="O60" i="18"/>
  <c r="N60" i="18" a="1"/>
  <c r="M60" i="18"/>
  <c r="L60" i="18" a="1"/>
  <c r="K60" i="18"/>
  <c r="J60" i="18" a="1"/>
  <c r="I60" i="18"/>
  <c r="H60" i="18" a="1"/>
  <c r="G60" i="18"/>
  <c r="F60" i="18" a="1"/>
  <c r="E60" i="18"/>
  <c r="D60" i="18" a="1"/>
  <c r="B60" i="18"/>
  <c r="Q59" i="18"/>
  <c r="P59" i="18" a="1"/>
  <c r="O59" i="18"/>
  <c r="N59" i="18" a="1"/>
  <c r="M59" i="18"/>
  <c r="L59" i="18" a="1"/>
  <c r="K59" i="18"/>
  <c r="J59" i="18" a="1"/>
  <c r="I59" i="18"/>
  <c r="H59" i="18" a="1"/>
  <c r="G59" i="18"/>
  <c r="F59" i="18" a="1"/>
  <c r="E59" i="18"/>
  <c r="D59" i="18" a="1"/>
  <c r="B59" i="18"/>
  <c r="Q58" i="18"/>
  <c r="P58" i="18" a="1"/>
  <c r="O58" i="18"/>
  <c r="N58" i="18" a="1"/>
  <c r="M58" i="18"/>
  <c r="L58" i="18" a="1"/>
  <c r="K58" i="18"/>
  <c r="J58" i="18" a="1"/>
  <c r="I58" i="18"/>
  <c r="H58" i="18" a="1"/>
  <c r="G58" i="18"/>
  <c r="F58" i="18" a="1"/>
  <c r="E58" i="18"/>
  <c r="D58" i="18" a="1"/>
  <c r="B58" i="18"/>
  <c r="Q57" i="18"/>
  <c r="P57" i="18" a="1"/>
  <c r="O57" i="18"/>
  <c r="N57" i="18" a="1"/>
  <c r="M57" i="18"/>
  <c r="L57" i="18" a="1"/>
  <c r="K57" i="18"/>
  <c r="J57" i="18" a="1"/>
  <c r="I57" i="18"/>
  <c r="H57" i="18" a="1"/>
  <c r="G57" i="18"/>
  <c r="F57" i="18" a="1"/>
  <c r="E57" i="18"/>
  <c r="D57" i="18" a="1"/>
  <c r="B57" i="18"/>
  <c r="Q56" i="18"/>
  <c r="P56" i="18" a="1"/>
  <c r="O56" i="18"/>
  <c r="N56" i="18" a="1"/>
  <c r="M56" i="18"/>
  <c r="L56" i="18" a="1"/>
  <c r="K56" i="18"/>
  <c r="J56" i="18" a="1"/>
  <c r="I56" i="18"/>
  <c r="H56" i="18" a="1"/>
  <c r="G56" i="18"/>
  <c r="F56" i="18" a="1"/>
  <c r="E56" i="18"/>
  <c r="D56" i="18" a="1"/>
  <c r="B56" i="18"/>
  <c r="Q55" i="18"/>
  <c r="P55" i="18" a="1"/>
  <c r="O55" i="18"/>
  <c r="N55" i="18" a="1"/>
  <c r="M55" i="18"/>
  <c r="L55" i="18" a="1"/>
  <c r="K55" i="18"/>
  <c r="J55" i="18" a="1"/>
  <c r="I55" i="18"/>
  <c r="H55" i="18" a="1"/>
  <c r="G55" i="18"/>
  <c r="F55" i="18" a="1"/>
  <c r="E55" i="18"/>
  <c r="D55" i="18" a="1"/>
  <c r="B55" i="18"/>
  <c r="Q54" i="18"/>
  <c r="P54" i="18" a="1"/>
  <c r="O54" i="18"/>
  <c r="N54" i="18" a="1"/>
  <c r="M54" i="18"/>
  <c r="L54" i="18" a="1"/>
  <c r="K54" i="18"/>
  <c r="J54" i="18" a="1"/>
  <c r="I54" i="18"/>
  <c r="H54" i="18" a="1"/>
  <c r="G54" i="18"/>
  <c r="F54" i="18" a="1"/>
  <c r="E54" i="18"/>
  <c r="D54" i="18" a="1"/>
  <c r="B54" i="18"/>
  <c r="Q53" i="18"/>
  <c r="P53" i="18" a="1"/>
  <c r="O53" i="18"/>
  <c r="N53" i="18" a="1"/>
  <c r="M53" i="18"/>
  <c r="L53" i="18" a="1"/>
  <c r="K53" i="18"/>
  <c r="J53" i="18" a="1"/>
  <c r="I53" i="18"/>
  <c r="H53" i="18" a="1"/>
  <c r="G53" i="18"/>
  <c r="F53" i="18" a="1"/>
  <c r="E53" i="18"/>
  <c r="D53" i="18" a="1"/>
  <c r="B53" i="18"/>
  <c r="F48" i="18"/>
  <c r="B48" i="18"/>
  <c r="F47" i="18"/>
  <c r="B47" i="18"/>
  <c r="F46" i="18"/>
  <c r="B46" i="18"/>
  <c r="F45" i="18"/>
  <c r="B45" i="18"/>
  <c r="F42" i="18"/>
  <c r="B42" i="18"/>
  <c r="F41" i="18"/>
  <c r="B41" i="18"/>
  <c r="F40" i="18"/>
  <c r="B40" i="18"/>
  <c r="F39" i="18"/>
  <c r="B39" i="18"/>
  <c r="F36" i="18"/>
  <c r="B36" i="18"/>
  <c r="F35" i="18"/>
  <c r="B35" i="18"/>
  <c r="F34" i="18"/>
  <c r="B34" i="18"/>
  <c r="F33" i="18"/>
  <c r="B33" i="18"/>
  <c r="F30" i="18"/>
  <c r="B30" i="18"/>
  <c r="F29" i="18"/>
  <c r="B29" i="18"/>
  <c r="F28" i="18"/>
  <c r="B28" i="18"/>
  <c r="F27" i="18"/>
  <c r="B27" i="18"/>
  <c r="F24" i="18"/>
  <c r="B24" i="18"/>
  <c r="F23" i="18"/>
  <c r="B23" i="18"/>
  <c r="F22" i="18"/>
  <c r="B22" i="18"/>
  <c r="F21" i="18"/>
  <c r="B21" i="18"/>
  <c r="F18" i="18"/>
  <c r="B18" i="18"/>
  <c r="F17" i="18"/>
  <c r="B17" i="18"/>
  <c r="F16" i="18"/>
  <c r="F15" i="18"/>
  <c r="B15" i="18"/>
  <c r="Q60" i="17"/>
  <c r="P60" i="17" a="1"/>
  <c r="O60" i="17"/>
  <c r="N60" i="17" a="1"/>
  <c r="M60" i="17"/>
  <c r="L60" i="17" a="1"/>
  <c r="K60" i="17"/>
  <c r="J60" i="17" a="1"/>
  <c r="I60" i="17"/>
  <c r="H60" i="17" a="1"/>
  <c r="G60" i="17"/>
  <c r="F60" i="17" a="1"/>
  <c r="E60" i="17"/>
  <c r="D60" i="17" a="1"/>
  <c r="B60" i="17"/>
  <c r="Q59" i="17"/>
  <c r="P59" i="17" a="1"/>
  <c r="O59" i="17"/>
  <c r="N59" i="17" a="1"/>
  <c r="M59" i="17"/>
  <c r="L59" i="17" a="1"/>
  <c r="K59" i="17"/>
  <c r="J59" i="17" a="1"/>
  <c r="I59" i="17"/>
  <c r="H59" i="17" a="1"/>
  <c r="G59" i="17"/>
  <c r="F59" i="17" a="1"/>
  <c r="E59" i="17"/>
  <c r="D59" i="17" a="1"/>
  <c r="B59" i="17"/>
  <c r="Q58" i="17"/>
  <c r="P58" i="17" a="1"/>
  <c r="O58" i="17"/>
  <c r="N58" i="17" a="1"/>
  <c r="M58" i="17"/>
  <c r="L58" i="17" a="1"/>
  <c r="K58" i="17"/>
  <c r="J58" i="17" a="1"/>
  <c r="I58" i="17"/>
  <c r="H58" i="17" a="1"/>
  <c r="G58" i="17"/>
  <c r="F58" i="17" a="1"/>
  <c r="E58" i="17"/>
  <c r="D58" i="17" a="1"/>
  <c r="B58" i="17"/>
  <c r="Q57" i="17"/>
  <c r="P57" i="17" a="1"/>
  <c r="O57" i="17"/>
  <c r="N57" i="17" a="1"/>
  <c r="M57" i="17"/>
  <c r="L57" i="17" a="1"/>
  <c r="K57" i="17"/>
  <c r="J57" i="17" a="1"/>
  <c r="I57" i="17"/>
  <c r="H57" i="17" a="1"/>
  <c r="G57" i="17"/>
  <c r="F57" i="17" a="1"/>
  <c r="E57" i="17"/>
  <c r="D57" i="17" a="1"/>
  <c r="B57" i="17"/>
  <c r="Q56" i="17"/>
  <c r="P56" i="17" a="1"/>
  <c r="O56" i="17"/>
  <c r="N56" i="17" a="1"/>
  <c r="M56" i="17"/>
  <c r="L56" i="17" a="1"/>
  <c r="K56" i="17"/>
  <c r="J56" i="17" a="1"/>
  <c r="I56" i="17"/>
  <c r="H56" i="17" a="1"/>
  <c r="G56" i="17"/>
  <c r="F56" i="17" a="1"/>
  <c r="E56" i="17"/>
  <c r="D56" i="17" a="1"/>
  <c r="B56" i="17"/>
  <c r="Q55" i="17"/>
  <c r="P55" i="17" a="1"/>
  <c r="O55" i="17"/>
  <c r="N55" i="17" a="1"/>
  <c r="M55" i="17"/>
  <c r="L55" i="17" a="1"/>
  <c r="K55" i="17"/>
  <c r="J55" i="17" a="1"/>
  <c r="I55" i="17"/>
  <c r="H55" i="17" a="1"/>
  <c r="G55" i="17"/>
  <c r="F55" i="17" a="1"/>
  <c r="E55" i="17"/>
  <c r="D55" i="17" a="1"/>
  <c r="B55" i="17"/>
  <c r="Q54" i="17"/>
  <c r="P54" i="17" a="1"/>
  <c r="O54" i="17"/>
  <c r="N54" i="17" a="1"/>
  <c r="M54" i="17"/>
  <c r="L54" i="17" a="1"/>
  <c r="K54" i="17"/>
  <c r="J54" i="17" a="1"/>
  <c r="I54" i="17"/>
  <c r="H54" i="17" a="1"/>
  <c r="G54" i="17"/>
  <c r="F54" i="17" a="1"/>
  <c r="E54" i="17"/>
  <c r="D54" i="17" a="1"/>
  <c r="B54" i="17"/>
  <c r="Q53" i="17"/>
  <c r="P53" i="17" a="1"/>
  <c r="O53" i="17"/>
  <c r="N53" i="17" a="1"/>
  <c r="M53" i="17"/>
  <c r="L53" i="17" a="1"/>
  <c r="K53" i="17"/>
  <c r="J53" i="17" a="1"/>
  <c r="I53" i="17"/>
  <c r="H53" i="17" a="1"/>
  <c r="G53" i="17"/>
  <c r="F53" i="17" a="1"/>
  <c r="E53" i="17"/>
  <c r="D53" i="17" a="1"/>
  <c r="B53" i="17"/>
  <c r="F48" i="17"/>
  <c r="B48" i="17"/>
  <c r="F47" i="17"/>
  <c r="B47" i="17"/>
  <c r="F46" i="17"/>
  <c r="B46" i="17"/>
  <c r="F45" i="17"/>
  <c r="B45" i="17"/>
  <c r="F42" i="17"/>
  <c r="B42" i="17"/>
  <c r="F41" i="17"/>
  <c r="B41" i="17"/>
  <c r="F40" i="17"/>
  <c r="B40" i="17"/>
  <c r="F39" i="17"/>
  <c r="B39" i="17"/>
  <c r="F36" i="17"/>
  <c r="B36" i="17"/>
  <c r="F35" i="17"/>
  <c r="B35" i="17"/>
  <c r="F34" i="17"/>
  <c r="B34" i="17"/>
  <c r="F33" i="17"/>
  <c r="B33" i="17"/>
  <c r="F30" i="17"/>
  <c r="B30" i="17"/>
  <c r="F29" i="17"/>
  <c r="B29" i="17"/>
  <c r="F28" i="17"/>
  <c r="B28" i="17"/>
  <c r="F27" i="17"/>
  <c r="B27" i="17"/>
  <c r="F24" i="17"/>
  <c r="B24" i="17"/>
  <c r="F23" i="17"/>
  <c r="B23" i="17"/>
  <c r="F22" i="17"/>
  <c r="B22" i="17"/>
  <c r="F21" i="17"/>
  <c r="B21" i="17"/>
  <c r="F18" i="17"/>
  <c r="B18" i="17"/>
  <c r="F17" i="17"/>
  <c r="B17" i="17"/>
  <c r="F16" i="17"/>
  <c r="B16" i="17"/>
  <c r="F15" i="17"/>
  <c r="B15" i="17"/>
  <c r="Q60" i="16"/>
  <c r="P60" i="16" a="1"/>
  <c r="O60" i="16"/>
  <c r="N60" i="16" a="1"/>
  <c r="M60" i="16"/>
  <c r="L60" i="16" a="1"/>
  <c r="K60" i="16"/>
  <c r="J60" i="16" a="1"/>
  <c r="I60" i="16"/>
  <c r="H60" i="16" a="1"/>
  <c r="G60" i="16"/>
  <c r="F60" i="16" a="1"/>
  <c r="E60" i="16"/>
  <c r="D60" i="16" a="1"/>
  <c r="B60" i="16"/>
  <c r="Q59" i="16"/>
  <c r="P59" i="16" a="1"/>
  <c r="O59" i="16"/>
  <c r="N59" i="16" a="1"/>
  <c r="M59" i="16"/>
  <c r="L59" i="16" a="1"/>
  <c r="K59" i="16"/>
  <c r="J59" i="16" a="1"/>
  <c r="I59" i="16"/>
  <c r="H59" i="16" a="1"/>
  <c r="G59" i="16"/>
  <c r="F59" i="16" a="1"/>
  <c r="E59" i="16"/>
  <c r="D59" i="16" a="1"/>
  <c r="B59" i="16"/>
  <c r="Q58" i="16"/>
  <c r="P58" i="16" a="1"/>
  <c r="O58" i="16"/>
  <c r="N58" i="16" a="1"/>
  <c r="M58" i="16"/>
  <c r="L58" i="16" a="1"/>
  <c r="K58" i="16"/>
  <c r="J58" i="16" a="1"/>
  <c r="I58" i="16"/>
  <c r="H58" i="16" a="1"/>
  <c r="G58" i="16"/>
  <c r="F58" i="16" a="1"/>
  <c r="E58" i="16"/>
  <c r="D58" i="16" a="1"/>
  <c r="B58" i="16"/>
  <c r="Q57" i="16"/>
  <c r="P57" i="16" a="1"/>
  <c r="O57" i="16"/>
  <c r="N57" i="16" a="1"/>
  <c r="M57" i="16"/>
  <c r="L57" i="16" a="1"/>
  <c r="K57" i="16"/>
  <c r="J57" i="16" a="1"/>
  <c r="I57" i="16"/>
  <c r="H57" i="16" a="1"/>
  <c r="G57" i="16"/>
  <c r="F57" i="16" a="1"/>
  <c r="E57" i="16"/>
  <c r="D57" i="16" a="1"/>
  <c r="B57" i="16"/>
  <c r="Q56" i="16"/>
  <c r="P56" i="16" a="1"/>
  <c r="O56" i="16"/>
  <c r="N56" i="16" a="1"/>
  <c r="M56" i="16"/>
  <c r="L56" i="16" a="1"/>
  <c r="K56" i="16"/>
  <c r="J56" i="16" a="1"/>
  <c r="I56" i="16"/>
  <c r="H56" i="16" a="1"/>
  <c r="G56" i="16"/>
  <c r="F56" i="16" a="1"/>
  <c r="E56" i="16"/>
  <c r="D56" i="16" a="1"/>
  <c r="B56" i="16"/>
  <c r="Q55" i="16"/>
  <c r="P55" i="16" a="1"/>
  <c r="O55" i="16"/>
  <c r="N55" i="16" a="1"/>
  <c r="M55" i="16"/>
  <c r="L55" i="16" a="1"/>
  <c r="K55" i="16"/>
  <c r="J55" i="16" a="1"/>
  <c r="I55" i="16"/>
  <c r="H55" i="16" a="1"/>
  <c r="G55" i="16"/>
  <c r="F55" i="16" a="1"/>
  <c r="E55" i="16"/>
  <c r="D55" i="16" a="1"/>
  <c r="B55" i="16"/>
  <c r="Q54" i="16"/>
  <c r="P54" i="16" a="1"/>
  <c r="O54" i="16"/>
  <c r="N54" i="16" a="1"/>
  <c r="M54" i="16"/>
  <c r="L54" i="16" a="1"/>
  <c r="K54" i="16"/>
  <c r="J54" i="16" a="1"/>
  <c r="I54" i="16"/>
  <c r="H54" i="16" a="1"/>
  <c r="G54" i="16"/>
  <c r="F54" i="16" a="1"/>
  <c r="E54" i="16"/>
  <c r="D54" i="16" a="1"/>
  <c r="B54" i="16"/>
  <c r="Q53" i="16"/>
  <c r="P53" i="16" a="1"/>
  <c r="O53" i="16"/>
  <c r="N53" i="16" a="1"/>
  <c r="M53" i="16"/>
  <c r="L53" i="16" a="1"/>
  <c r="K53" i="16"/>
  <c r="J53" i="16" a="1"/>
  <c r="I53" i="16"/>
  <c r="H53" i="16" a="1"/>
  <c r="G53" i="16"/>
  <c r="F53" i="16" a="1"/>
  <c r="E53" i="16"/>
  <c r="S53" i="16" s="1"/>
  <c r="D53" i="16" a="1"/>
  <c r="B53" i="16"/>
  <c r="F48" i="16"/>
  <c r="B48" i="16"/>
  <c r="F47" i="16"/>
  <c r="B47" i="16"/>
  <c r="F46" i="16"/>
  <c r="B46" i="16"/>
  <c r="F45" i="16"/>
  <c r="B45" i="16"/>
  <c r="F42" i="16"/>
  <c r="B42" i="16"/>
  <c r="F41" i="16"/>
  <c r="B41" i="16"/>
  <c r="F40" i="16"/>
  <c r="B40" i="16"/>
  <c r="F39" i="16"/>
  <c r="B39" i="16"/>
  <c r="F36" i="16"/>
  <c r="B36" i="16"/>
  <c r="F35" i="16"/>
  <c r="B35" i="16"/>
  <c r="F34" i="16"/>
  <c r="B34" i="16"/>
  <c r="F33" i="16"/>
  <c r="B33" i="16"/>
  <c r="F30" i="16"/>
  <c r="B30" i="16"/>
  <c r="F29" i="16"/>
  <c r="B29" i="16"/>
  <c r="F28" i="16"/>
  <c r="B28" i="16"/>
  <c r="F27" i="16"/>
  <c r="B27" i="16"/>
  <c r="F24" i="16"/>
  <c r="B24" i="16"/>
  <c r="F23" i="16"/>
  <c r="B23" i="16"/>
  <c r="F22" i="16"/>
  <c r="B22" i="16"/>
  <c r="F21" i="16"/>
  <c r="B21" i="16"/>
  <c r="F18" i="16"/>
  <c r="B18" i="16"/>
  <c r="F17" i="16"/>
  <c r="B17" i="16"/>
  <c r="F16" i="16"/>
  <c r="B16" i="16"/>
  <c r="F15" i="16"/>
  <c r="B15" i="16"/>
  <c r="Q60" i="15"/>
  <c r="P60" i="15" a="1"/>
  <c r="O60" i="15"/>
  <c r="N60" i="15" a="1"/>
  <c r="M60" i="15"/>
  <c r="L60" i="15" a="1"/>
  <c r="K60" i="15"/>
  <c r="J60" i="15" a="1"/>
  <c r="I60" i="15"/>
  <c r="H60" i="15" a="1"/>
  <c r="G60" i="15"/>
  <c r="F60" i="15" a="1"/>
  <c r="E60" i="15"/>
  <c r="D60" i="15" a="1"/>
  <c r="R60" i="15" s="1"/>
  <c r="B60" i="15"/>
  <c r="Q59" i="15"/>
  <c r="P59" i="15" a="1"/>
  <c r="O59" i="15"/>
  <c r="N59" i="15" a="1"/>
  <c r="M59" i="15"/>
  <c r="L59" i="15" a="1"/>
  <c r="K59" i="15"/>
  <c r="J59" i="15" a="1"/>
  <c r="I59" i="15"/>
  <c r="H59" i="15" a="1"/>
  <c r="G59" i="15"/>
  <c r="F59" i="15" a="1"/>
  <c r="E59" i="15"/>
  <c r="D59" i="15" a="1"/>
  <c r="B59" i="15"/>
  <c r="Q58" i="15"/>
  <c r="P58" i="15" a="1"/>
  <c r="O58" i="15"/>
  <c r="N58" i="15" a="1"/>
  <c r="M58" i="15"/>
  <c r="L58" i="15" a="1"/>
  <c r="K58" i="15"/>
  <c r="J58" i="15" a="1"/>
  <c r="I58" i="15"/>
  <c r="H58" i="15" a="1"/>
  <c r="G58" i="15"/>
  <c r="F58" i="15" a="1"/>
  <c r="E58" i="15"/>
  <c r="D58" i="15" a="1"/>
  <c r="B58" i="15"/>
  <c r="Q57" i="15"/>
  <c r="P57" i="15" a="1"/>
  <c r="O57" i="15"/>
  <c r="N57" i="15" a="1"/>
  <c r="M57" i="15"/>
  <c r="L57" i="15" a="1"/>
  <c r="K57" i="15"/>
  <c r="J57" i="15" a="1"/>
  <c r="I57" i="15"/>
  <c r="H57" i="15" a="1"/>
  <c r="G57" i="15"/>
  <c r="F57" i="15" a="1"/>
  <c r="E57" i="15"/>
  <c r="D57" i="15" a="1"/>
  <c r="B57" i="15"/>
  <c r="Q56" i="15"/>
  <c r="P56" i="15" a="1"/>
  <c r="O56" i="15"/>
  <c r="N56" i="15" a="1"/>
  <c r="M56" i="15"/>
  <c r="L56" i="15" a="1"/>
  <c r="K56" i="15"/>
  <c r="J56" i="15" a="1"/>
  <c r="I56" i="15"/>
  <c r="H56" i="15" a="1"/>
  <c r="G56" i="15"/>
  <c r="F56" i="15" a="1"/>
  <c r="E56" i="15"/>
  <c r="D56" i="15" a="1"/>
  <c r="B56" i="15"/>
  <c r="Q55" i="15"/>
  <c r="P55" i="15" a="1"/>
  <c r="O55" i="15"/>
  <c r="N55" i="15" a="1"/>
  <c r="M55" i="15"/>
  <c r="L55" i="15" a="1"/>
  <c r="K55" i="15"/>
  <c r="J55" i="15" a="1"/>
  <c r="I55" i="15"/>
  <c r="H55" i="15" a="1"/>
  <c r="G55" i="15"/>
  <c r="F55" i="15" a="1"/>
  <c r="E55" i="15"/>
  <c r="D55" i="15" a="1"/>
  <c r="B55" i="15"/>
  <c r="Q54" i="15"/>
  <c r="P54" i="15" a="1"/>
  <c r="O54" i="15"/>
  <c r="N54" i="15" a="1"/>
  <c r="M54" i="15"/>
  <c r="L54" i="15" a="1"/>
  <c r="K54" i="15"/>
  <c r="J54" i="15" a="1"/>
  <c r="I54" i="15"/>
  <c r="H54" i="15" a="1"/>
  <c r="G54" i="15"/>
  <c r="F54" i="15" a="1"/>
  <c r="E54" i="15"/>
  <c r="D54" i="15" a="1"/>
  <c r="B54" i="15"/>
  <c r="Q53" i="15"/>
  <c r="P53" i="15" a="1"/>
  <c r="O53" i="15"/>
  <c r="N53" i="15" a="1"/>
  <c r="M53" i="15"/>
  <c r="L53" i="15" a="1"/>
  <c r="K53" i="15"/>
  <c r="J53" i="15" a="1"/>
  <c r="I53" i="15"/>
  <c r="H53" i="15" a="1"/>
  <c r="G53" i="15"/>
  <c r="F53" i="15" a="1"/>
  <c r="E53" i="15"/>
  <c r="D53" i="15" a="1"/>
  <c r="B53" i="15"/>
  <c r="F48" i="15"/>
  <c r="B48" i="15"/>
  <c r="F47" i="15"/>
  <c r="B47" i="15"/>
  <c r="F46" i="15"/>
  <c r="B46" i="15"/>
  <c r="F45" i="15"/>
  <c r="B45" i="15"/>
  <c r="F42" i="15"/>
  <c r="B42" i="15"/>
  <c r="F41" i="15"/>
  <c r="B41" i="15"/>
  <c r="F40" i="15"/>
  <c r="B40" i="15"/>
  <c r="F39" i="15"/>
  <c r="B39" i="15"/>
  <c r="F36" i="15"/>
  <c r="B36" i="15"/>
  <c r="F35" i="15"/>
  <c r="B35" i="15"/>
  <c r="F34" i="15"/>
  <c r="B34" i="15"/>
  <c r="F33" i="15"/>
  <c r="B33" i="15"/>
  <c r="F30" i="15"/>
  <c r="B30" i="15"/>
  <c r="F29" i="15"/>
  <c r="B29" i="15"/>
  <c r="F28" i="15"/>
  <c r="B28" i="15"/>
  <c r="F27" i="15"/>
  <c r="B27" i="15"/>
  <c r="F24" i="15"/>
  <c r="B24" i="15"/>
  <c r="F23" i="15"/>
  <c r="B23" i="15"/>
  <c r="F22" i="15"/>
  <c r="B22" i="15"/>
  <c r="F21" i="15"/>
  <c r="B21" i="15"/>
  <c r="F18" i="15"/>
  <c r="B18" i="15"/>
  <c r="F17" i="15"/>
  <c r="B17" i="15"/>
  <c r="F16" i="15"/>
  <c r="B16" i="15"/>
  <c r="F15" i="15"/>
  <c r="B15" i="15"/>
  <c r="Q60" i="14"/>
  <c r="P60" i="14" a="1"/>
  <c r="O60" i="14"/>
  <c r="N60" i="14" a="1"/>
  <c r="M60" i="14"/>
  <c r="L60" i="14" a="1"/>
  <c r="K60" i="14"/>
  <c r="J60" i="14" a="1"/>
  <c r="I60" i="14"/>
  <c r="H60" i="14" a="1"/>
  <c r="G60" i="14"/>
  <c r="F60" i="14" a="1"/>
  <c r="E60" i="14"/>
  <c r="D60" i="14" a="1"/>
  <c r="B60" i="14"/>
  <c r="Q59" i="14"/>
  <c r="P59" i="14" a="1"/>
  <c r="O59" i="14"/>
  <c r="N59" i="14" a="1"/>
  <c r="M59" i="14"/>
  <c r="L59" i="14" a="1"/>
  <c r="K59" i="14"/>
  <c r="J59" i="14" a="1"/>
  <c r="I59" i="14"/>
  <c r="H59" i="14" a="1"/>
  <c r="G59" i="14"/>
  <c r="F59" i="14" a="1"/>
  <c r="E59" i="14"/>
  <c r="D59" i="14" a="1"/>
  <c r="B59" i="14"/>
  <c r="Q58" i="14"/>
  <c r="P58" i="14" a="1"/>
  <c r="O58" i="14"/>
  <c r="N58" i="14" a="1"/>
  <c r="M58" i="14"/>
  <c r="L58" i="14" a="1"/>
  <c r="K58" i="14"/>
  <c r="J58" i="14" a="1"/>
  <c r="I58" i="14"/>
  <c r="H58" i="14" a="1"/>
  <c r="G58" i="14"/>
  <c r="F58" i="14" a="1"/>
  <c r="E58" i="14"/>
  <c r="D58" i="14" a="1"/>
  <c r="B58" i="14"/>
  <c r="Q57" i="14"/>
  <c r="P57" i="14" a="1"/>
  <c r="O57" i="14"/>
  <c r="N57" i="14" a="1"/>
  <c r="M57" i="14"/>
  <c r="L57" i="14" a="1"/>
  <c r="K57" i="14"/>
  <c r="J57" i="14" a="1"/>
  <c r="I57" i="14"/>
  <c r="H57" i="14" a="1"/>
  <c r="G57" i="14"/>
  <c r="F57" i="14" a="1"/>
  <c r="E57" i="14"/>
  <c r="D57" i="14" a="1"/>
  <c r="B57" i="14"/>
  <c r="Q56" i="14"/>
  <c r="P56" i="14" a="1"/>
  <c r="O56" i="14"/>
  <c r="N56" i="14" a="1"/>
  <c r="M56" i="14"/>
  <c r="L56" i="14" a="1"/>
  <c r="K56" i="14"/>
  <c r="J56" i="14" a="1"/>
  <c r="I56" i="14"/>
  <c r="H56" i="14" a="1"/>
  <c r="G56" i="14"/>
  <c r="F56" i="14" a="1"/>
  <c r="E56" i="14"/>
  <c r="D56" i="14" a="1"/>
  <c r="B56" i="14"/>
  <c r="Q55" i="14"/>
  <c r="P55" i="14" a="1"/>
  <c r="O55" i="14"/>
  <c r="N55" i="14" a="1"/>
  <c r="M55" i="14"/>
  <c r="L55" i="14" a="1"/>
  <c r="K55" i="14"/>
  <c r="J55" i="14" a="1"/>
  <c r="I55" i="14"/>
  <c r="H55" i="14" a="1"/>
  <c r="G55" i="14"/>
  <c r="F55" i="14" a="1"/>
  <c r="E55" i="14"/>
  <c r="D55" i="14" a="1"/>
  <c r="B55" i="14"/>
  <c r="Q54" i="14"/>
  <c r="P54" i="14" a="1"/>
  <c r="O54" i="14"/>
  <c r="N54" i="14" a="1"/>
  <c r="M54" i="14"/>
  <c r="L54" i="14" a="1"/>
  <c r="K54" i="14"/>
  <c r="J54" i="14" a="1"/>
  <c r="I54" i="14"/>
  <c r="H54" i="14" a="1"/>
  <c r="G54" i="14"/>
  <c r="F54" i="14" a="1"/>
  <c r="E54" i="14"/>
  <c r="D54" i="14" a="1"/>
  <c r="B54" i="14"/>
  <c r="Q53" i="14"/>
  <c r="P53" i="14" a="1"/>
  <c r="O53" i="14"/>
  <c r="N53" i="14" a="1"/>
  <c r="M53" i="14"/>
  <c r="L53" i="14" a="1"/>
  <c r="K53" i="14"/>
  <c r="J53" i="14" a="1"/>
  <c r="I53" i="14"/>
  <c r="H53" i="14" a="1"/>
  <c r="G53" i="14"/>
  <c r="F53" i="14" a="1"/>
  <c r="E53" i="14"/>
  <c r="S53" i="14" s="1"/>
  <c r="D53" i="14" a="1"/>
  <c r="B53" i="14"/>
  <c r="F48" i="14"/>
  <c r="B48" i="14"/>
  <c r="F47" i="14"/>
  <c r="B47" i="14"/>
  <c r="F46" i="14"/>
  <c r="B46" i="14"/>
  <c r="F45" i="14"/>
  <c r="B45" i="14"/>
  <c r="F42" i="14"/>
  <c r="B42" i="14"/>
  <c r="F41" i="14"/>
  <c r="B41" i="14"/>
  <c r="F40" i="14"/>
  <c r="B40" i="14"/>
  <c r="F39" i="14"/>
  <c r="B39" i="14"/>
  <c r="F36" i="14"/>
  <c r="B36" i="14"/>
  <c r="F35" i="14"/>
  <c r="B35" i="14"/>
  <c r="F34" i="14"/>
  <c r="B34" i="14"/>
  <c r="F33" i="14"/>
  <c r="B33" i="14"/>
  <c r="F30" i="14"/>
  <c r="B30" i="14"/>
  <c r="F29" i="14"/>
  <c r="B29" i="14"/>
  <c r="F28" i="14"/>
  <c r="B28" i="14"/>
  <c r="F27" i="14"/>
  <c r="B27" i="14"/>
  <c r="F24" i="14"/>
  <c r="B24" i="14"/>
  <c r="F23" i="14"/>
  <c r="B23" i="14"/>
  <c r="F22" i="14"/>
  <c r="B22" i="14"/>
  <c r="F21" i="14"/>
  <c r="B21" i="14"/>
  <c r="F18" i="14"/>
  <c r="B18" i="14"/>
  <c r="F17" i="14"/>
  <c r="B17" i="14"/>
  <c r="F16" i="14"/>
  <c r="B16" i="14"/>
  <c r="F15" i="14"/>
  <c r="B15" i="14"/>
  <c r="Q60" i="13"/>
  <c r="P60" i="13" a="1"/>
  <c r="O60" i="13"/>
  <c r="N60" i="13" a="1"/>
  <c r="M60" i="13"/>
  <c r="L60" i="13" a="1"/>
  <c r="K60" i="13"/>
  <c r="J60" i="13" a="1"/>
  <c r="I60" i="13"/>
  <c r="H60" i="13" a="1"/>
  <c r="G60" i="13"/>
  <c r="F60" i="13" a="1"/>
  <c r="E60" i="13"/>
  <c r="D60" i="13" a="1"/>
  <c r="B60" i="13"/>
  <c r="Q59" i="13"/>
  <c r="P59" i="13" a="1"/>
  <c r="O59" i="13"/>
  <c r="N59" i="13" a="1"/>
  <c r="M59" i="13"/>
  <c r="L59" i="13" a="1"/>
  <c r="K59" i="13"/>
  <c r="J59" i="13" a="1"/>
  <c r="I59" i="13"/>
  <c r="H59" i="13" a="1"/>
  <c r="G59" i="13"/>
  <c r="F59" i="13" a="1"/>
  <c r="E59" i="13"/>
  <c r="D59" i="13" a="1"/>
  <c r="B59" i="13"/>
  <c r="Q58" i="13"/>
  <c r="P58" i="13" a="1"/>
  <c r="O58" i="13"/>
  <c r="N58" i="13" a="1"/>
  <c r="M58" i="13"/>
  <c r="L58" i="13" a="1"/>
  <c r="K58" i="13"/>
  <c r="J58" i="13" a="1"/>
  <c r="I58" i="13"/>
  <c r="H58" i="13" a="1"/>
  <c r="G58" i="13"/>
  <c r="F58" i="13" a="1"/>
  <c r="E58" i="13"/>
  <c r="D58" i="13" a="1"/>
  <c r="B58" i="13"/>
  <c r="Q57" i="13"/>
  <c r="P57" i="13" a="1"/>
  <c r="O57" i="13"/>
  <c r="N57" i="13" a="1"/>
  <c r="M57" i="13"/>
  <c r="L57" i="13" a="1"/>
  <c r="K57" i="13"/>
  <c r="J57" i="13" a="1"/>
  <c r="I57" i="13"/>
  <c r="H57" i="13" a="1"/>
  <c r="G57" i="13"/>
  <c r="F57" i="13" a="1"/>
  <c r="E57" i="13"/>
  <c r="D57" i="13" a="1"/>
  <c r="B57" i="13"/>
  <c r="Q56" i="13"/>
  <c r="P56" i="13" a="1"/>
  <c r="O56" i="13"/>
  <c r="N56" i="13" a="1"/>
  <c r="M56" i="13"/>
  <c r="L56" i="13" a="1"/>
  <c r="K56" i="13"/>
  <c r="J56" i="13" a="1"/>
  <c r="I56" i="13"/>
  <c r="H56" i="13" a="1"/>
  <c r="G56" i="13"/>
  <c r="F56" i="13" a="1"/>
  <c r="E56" i="13"/>
  <c r="D56" i="13" a="1"/>
  <c r="B56" i="13"/>
  <c r="Q55" i="13"/>
  <c r="P55" i="13" a="1"/>
  <c r="O55" i="13"/>
  <c r="N55" i="13" a="1"/>
  <c r="M55" i="13"/>
  <c r="L55" i="13" a="1"/>
  <c r="K55" i="13"/>
  <c r="J55" i="13" a="1"/>
  <c r="I55" i="13"/>
  <c r="H55" i="13" a="1"/>
  <c r="G55" i="13"/>
  <c r="F55" i="13" a="1"/>
  <c r="E55" i="13"/>
  <c r="D55" i="13" a="1"/>
  <c r="B55" i="13"/>
  <c r="Q54" i="13"/>
  <c r="P54" i="13" a="1"/>
  <c r="O54" i="13"/>
  <c r="N54" i="13" a="1"/>
  <c r="M54" i="13"/>
  <c r="L54" i="13" a="1"/>
  <c r="K54" i="13"/>
  <c r="J54" i="13" a="1"/>
  <c r="I54" i="13"/>
  <c r="H54" i="13" a="1"/>
  <c r="G54" i="13"/>
  <c r="F54" i="13" a="1"/>
  <c r="E54" i="13"/>
  <c r="D54" i="13" a="1"/>
  <c r="B54" i="13"/>
  <c r="Q53" i="13"/>
  <c r="P53" i="13" a="1"/>
  <c r="O53" i="13"/>
  <c r="N53" i="13" a="1"/>
  <c r="M53" i="13"/>
  <c r="L53" i="13" a="1"/>
  <c r="K53" i="13"/>
  <c r="J53" i="13" a="1"/>
  <c r="I53" i="13"/>
  <c r="H53" i="13" a="1"/>
  <c r="G53" i="13"/>
  <c r="F53" i="13" a="1"/>
  <c r="E53" i="13"/>
  <c r="D53" i="13" a="1"/>
  <c r="B53" i="13"/>
  <c r="F48" i="13"/>
  <c r="B48" i="13"/>
  <c r="F47" i="13"/>
  <c r="B47" i="13"/>
  <c r="F46" i="13"/>
  <c r="B46" i="13"/>
  <c r="F45" i="13"/>
  <c r="B45" i="13"/>
  <c r="F42" i="13"/>
  <c r="B42" i="13"/>
  <c r="F41" i="13"/>
  <c r="B41" i="13"/>
  <c r="F40" i="13"/>
  <c r="B40" i="13"/>
  <c r="F39" i="13"/>
  <c r="B39" i="13"/>
  <c r="F36" i="13"/>
  <c r="B36" i="13"/>
  <c r="F35" i="13"/>
  <c r="B35" i="13"/>
  <c r="F34" i="13"/>
  <c r="B34" i="13"/>
  <c r="F33" i="13"/>
  <c r="B33" i="13"/>
  <c r="F30" i="13"/>
  <c r="B30" i="13"/>
  <c r="F29" i="13"/>
  <c r="B29" i="13"/>
  <c r="F28" i="13"/>
  <c r="B28" i="13"/>
  <c r="F27" i="13"/>
  <c r="B27" i="13"/>
  <c r="F24" i="13"/>
  <c r="B24" i="13"/>
  <c r="F23" i="13"/>
  <c r="B23" i="13"/>
  <c r="F22" i="13"/>
  <c r="B22" i="13"/>
  <c r="F21" i="13"/>
  <c r="B21" i="13"/>
  <c r="F18" i="13"/>
  <c r="B18" i="13"/>
  <c r="F17" i="13"/>
  <c r="B17" i="13"/>
  <c r="F16" i="13"/>
  <c r="B16" i="13"/>
  <c r="F15" i="13"/>
  <c r="B15" i="13"/>
  <c r="Q60" i="12"/>
  <c r="P60" i="12" a="1"/>
  <c r="O60" i="12"/>
  <c r="N60" i="12" a="1"/>
  <c r="M60" i="12"/>
  <c r="L60" i="12" a="1"/>
  <c r="K60" i="12"/>
  <c r="J60" i="12" a="1"/>
  <c r="I60" i="12"/>
  <c r="H60" i="12" a="1"/>
  <c r="G60" i="12"/>
  <c r="F60" i="12" a="1"/>
  <c r="E60" i="12"/>
  <c r="D60" i="12" a="1"/>
  <c r="B60" i="12"/>
  <c r="Q59" i="12"/>
  <c r="P59" i="12" a="1"/>
  <c r="O59" i="12"/>
  <c r="N59" i="12" a="1"/>
  <c r="M59" i="12"/>
  <c r="L59" i="12" a="1"/>
  <c r="K59" i="12"/>
  <c r="J59" i="12" a="1"/>
  <c r="I59" i="12"/>
  <c r="H59" i="12" a="1"/>
  <c r="G59" i="12"/>
  <c r="F59" i="12" a="1"/>
  <c r="E59" i="12"/>
  <c r="D59" i="12" a="1"/>
  <c r="B59" i="12"/>
  <c r="Q58" i="12"/>
  <c r="P58" i="12" a="1"/>
  <c r="O58" i="12"/>
  <c r="N58" i="12" a="1"/>
  <c r="M58" i="12"/>
  <c r="L58" i="12" a="1"/>
  <c r="K58" i="12"/>
  <c r="J58" i="12" a="1"/>
  <c r="I58" i="12"/>
  <c r="H58" i="12" a="1"/>
  <c r="G58" i="12"/>
  <c r="F58" i="12" a="1"/>
  <c r="E58" i="12"/>
  <c r="D58" i="12" a="1"/>
  <c r="B58" i="12"/>
  <c r="Q57" i="12"/>
  <c r="P57" i="12" a="1"/>
  <c r="O57" i="12"/>
  <c r="N57" i="12" a="1"/>
  <c r="M57" i="12"/>
  <c r="L57" i="12" a="1"/>
  <c r="K57" i="12"/>
  <c r="J57" i="12" a="1"/>
  <c r="I57" i="12"/>
  <c r="H57" i="12" a="1"/>
  <c r="G57" i="12"/>
  <c r="F57" i="12" a="1"/>
  <c r="E57" i="12"/>
  <c r="D57" i="12" a="1"/>
  <c r="B57" i="12"/>
  <c r="Q56" i="12"/>
  <c r="P56" i="12" a="1"/>
  <c r="O56" i="12"/>
  <c r="N56" i="12" a="1"/>
  <c r="M56" i="12"/>
  <c r="L56" i="12" a="1"/>
  <c r="K56" i="12"/>
  <c r="J56" i="12" a="1"/>
  <c r="I56" i="12"/>
  <c r="H56" i="12" a="1"/>
  <c r="G56" i="12"/>
  <c r="F56" i="12" a="1"/>
  <c r="E56" i="12"/>
  <c r="D56" i="12" a="1"/>
  <c r="B56" i="12"/>
  <c r="Q55" i="12"/>
  <c r="P55" i="12" a="1"/>
  <c r="O55" i="12"/>
  <c r="N55" i="12" a="1"/>
  <c r="M55" i="12"/>
  <c r="L55" i="12" a="1"/>
  <c r="K55" i="12"/>
  <c r="J55" i="12" a="1"/>
  <c r="I55" i="12"/>
  <c r="H55" i="12" a="1"/>
  <c r="G55" i="12"/>
  <c r="F55" i="12" a="1"/>
  <c r="E55" i="12"/>
  <c r="D55" i="12" a="1"/>
  <c r="B55" i="12"/>
  <c r="Q54" i="12"/>
  <c r="P54" i="12" a="1"/>
  <c r="O54" i="12"/>
  <c r="N54" i="12" a="1"/>
  <c r="M54" i="12"/>
  <c r="L54" i="12" a="1"/>
  <c r="K54" i="12"/>
  <c r="J54" i="12" a="1"/>
  <c r="I54" i="12"/>
  <c r="H54" i="12" a="1"/>
  <c r="G54" i="12"/>
  <c r="F54" i="12" a="1"/>
  <c r="E54" i="12"/>
  <c r="D54" i="12" a="1"/>
  <c r="B54" i="12"/>
  <c r="Q53" i="12"/>
  <c r="P53" i="12" a="1"/>
  <c r="O53" i="12"/>
  <c r="N53" i="12" a="1"/>
  <c r="M53" i="12"/>
  <c r="L53" i="12" a="1"/>
  <c r="K53" i="12"/>
  <c r="J53" i="12" a="1"/>
  <c r="I53" i="12"/>
  <c r="H53" i="12" a="1"/>
  <c r="G53" i="12"/>
  <c r="F53" i="12" a="1"/>
  <c r="E53" i="12"/>
  <c r="S53" i="12" s="1"/>
  <c r="D53" i="12" a="1"/>
  <c r="B53" i="12"/>
  <c r="F48" i="12"/>
  <c r="B48" i="12"/>
  <c r="F47" i="12"/>
  <c r="B47" i="12"/>
  <c r="F46" i="12"/>
  <c r="B46" i="12"/>
  <c r="F45" i="12"/>
  <c r="B45" i="12"/>
  <c r="F42" i="12"/>
  <c r="B42" i="12"/>
  <c r="F41" i="12"/>
  <c r="B41" i="12"/>
  <c r="F40" i="12"/>
  <c r="B40" i="12"/>
  <c r="F39" i="12"/>
  <c r="B39" i="12"/>
  <c r="F36" i="12"/>
  <c r="B36" i="12"/>
  <c r="F35" i="12"/>
  <c r="B35" i="12"/>
  <c r="F34" i="12"/>
  <c r="B34" i="12"/>
  <c r="F33" i="12"/>
  <c r="B33" i="12"/>
  <c r="F30" i="12"/>
  <c r="B30" i="12"/>
  <c r="F29" i="12"/>
  <c r="B29" i="12"/>
  <c r="F28" i="12"/>
  <c r="B28" i="12"/>
  <c r="F27" i="12"/>
  <c r="B27" i="12"/>
  <c r="F24" i="12"/>
  <c r="B24" i="12"/>
  <c r="F23" i="12"/>
  <c r="B23" i="12"/>
  <c r="F22" i="12"/>
  <c r="B22" i="12"/>
  <c r="F21" i="12"/>
  <c r="B21" i="12"/>
  <c r="F18" i="12"/>
  <c r="B18" i="12"/>
  <c r="F17" i="12"/>
  <c r="B17" i="12"/>
  <c r="F16" i="12"/>
  <c r="B16" i="12"/>
  <c r="F15" i="12"/>
  <c r="B15" i="12"/>
  <c r="S58" i="27" l="1"/>
  <c r="S56" i="27"/>
  <c r="S57" i="27"/>
  <c r="S57" i="24"/>
  <c r="S55" i="18"/>
  <c r="S60" i="21"/>
  <c r="S59" i="21"/>
  <c r="S58" i="21"/>
  <c r="S53" i="21"/>
  <c r="S55" i="21"/>
  <c r="S54" i="21"/>
  <c r="S56" i="21"/>
  <c r="S55" i="20"/>
  <c r="S60" i="15"/>
  <c r="S55" i="13"/>
  <c r="S57" i="21"/>
  <c r="S53" i="15"/>
  <c r="S60" i="14"/>
  <c r="S57" i="14"/>
  <c r="S58" i="14"/>
  <c r="S56" i="14"/>
  <c r="S55" i="14"/>
  <c r="S59" i="14"/>
  <c r="S54" i="14"/>
  <c r="S60" i="20"/>
  <c r="S53" i="20"/>
  <c r="S59" i="20"/>
  <c r="S54" i="20"/>
  <c r="S56" i="20"/>
  <c r="S57" i="20"/>
  <c r="S58" i="20"/>
  <c r="S58" i="24"/>
  <c r="S59" i="24"/>
  <c r="S54" i="24"/>
  <c r="S56" i="24"/>
  <c r="S55" i="24"/>
  <c r="S60" i="24"/>
  <c r="S53" i="24"/>
  <c r="S59" i="22"/>
  <c r="S54" i="22"/>
  <c r="S58" i="22"/>
  <c r="S57" i="22"/>
  <c r="S60" i="22"/>
  <c r="S53" i="22"/>
  <c r="S55" i="22"/>
  <c r="S56" i="22"/>
  <c r="S59" i="18"/>
  <c r="S54" i="18"/>
  <c r="S56" i="18"/>
  <c r="S57" i="18"/>
  <c r="S58" i="18"/>
  <c r="S60" i="18"/>
  <c r="S53" i="18"/>
  <c r="S60" i="13"/>
  <c r="S53" i="13"/>
  <c r="S59" i="13"/>
  <c r="S54" i="13"/>
  <c r="S58" i="13"/>
  <c r="S57" i="13"/>
  <c r="S56" i="13"/>
  <c r="S56" i="15"/>
  <c r="S55" i="15"/>
  <c r="S57" i="15"/>
  <c r="S58" i="15"/>
  <c r="S59" i="15"/>
  <c r="S54" i="15"/>
  <c r="S57" i="16"/>
  <c r="S58" i="16"/>
  <c r="S59" i="16"/>
  <c r="S54" i="16"/>
  <c r="S60" i="16"/>
  <c r="S56" i="16"/>
  <c r="S55" i="16"/>
  <c r="S53" i="19"/>
  <c r="S59" i="19"/>
  <c r="S54" i="19"/>
  <c r="S56" i="19"/>
  <c r="S55" i="19"/>
  <c r="S57" i="19"/>
  <c r="S58" i="19"/>
  <c r="S57" i="17"/>
  <c r="S58" i="17"/>
  <c r="S56" i="17"/>
  <c r="S55" i="17"/>
  <c r="S60" i="17"/>
  <c r="S53" i="17"/>
  <c r="S59" i="17"/>
  <c r="S54" i="17"/>
  <c r="S60" i="12"/>
  <c r="S54" i="12"/>
  <c r="S59" i="12"/>
  <c r="S58" i="12"/>
  <c r="S57" i="12"/>
  <c r="S56" i="12"/>
  <c r="S55" i="12"/>
  <c r="S60" i="27"/>
  <c r="S53" i="27"/>
  <c r="S59" i="27"/>
  <c r="S54" i="27"/>
  <c r="S55" i="27"/>
  <c r="S53" i="25"/>
  <c r="S55" i="25"/>
  <c r="S54" i="25"/>
  <c r="S53" i="23"/>
  <c r="S54" i="23"/>
  <c r="S56" i="23"/>
  <c r="S55" i="23"/>
  <c r="S57" i="23"/>
  <c r="S58" i="23"/>
  <c r="N42" i="28"/>
  <c r="N41" i="28"/>
  <c r="N40" i="28"/>
  <c r="N39" i="28"/>
  <c r="N38" i="28"/>
  <c r="N37" i="28"/>
  <c r="P60" i="27" l="1"/>
  <c r="N60" i="27"/>
  <c r="L60" i="27"/>
  <c r="J60" i="27"/>
  <c r="H60" i="27"/>
  <c r="F60" i="27"/>
  <c r="D60" i="27"/>
  <c r="R60" i="27" s="1"/>
  <c r="P59" i="27"/>
  <c r="N59" i="27"/>
  <c r="L59" i="27"/>
  <c r="J59" i="27"/>
  <c r="H59" i="27"/>
  <c r="F59" i="27"/>
  <c r="D59" i="27"/>
  <c r="R59" i="27" s="1"/>
  <c r="P58" i="27"/>
  <c r="N58" i="27"/>
  <c r="L58" i="27"/>
  <c r="J58" i="27"/>
  <c r="H58" i="27"/>
  <c r="F58" i="27"/>
  <c r="D58" i="27"/>
  <c r="R58" i="27" s="1"/>
  <c r="P57" i="27"/>
  <c r="N57" i="27"/>
  <c r="L57" i="27"/>
  <c r="J57" i="27"/>
  <c r="H57" i="27"/>
  <c r="F57" i="27"/>
  <c r="D57" i="27"/>
  <c r="R57" i="27" s="1"/>
  <c r="P56" i="27"/>
  <c r="N56" i="27"/>
  <c r="L56" i="27"/>
  <c r="J56" i="27"/>
  <c r="H56" i="27"/>
  <c r="F56" i="27"/>
  <c r="D56" i="27"/>
  <c r="P55" i="27"/>
  <c r="N55" i="27"/>
  <c r="L55" i="27"/>
  <c r="J55" i="27"/>
  <c r="H55" i="27"/>
  <c r="F55" i="27"/>
  <c r="D55" i="27"/>
  <c r="R55" i="27" s="1"/>
  <c r="P54" i="27"/>
  <c r="N54" i="27"/>
  <c r="L54" i="27"/>
  <c r="J54" i="27"/>
  <c r="H54" i="27"/>
  <c r="F54" i="27"/>
  <c r="D54" i="27"/>
  <c r="P53" i="27"/>
  <c r="N53" i="27"/>
  <c r="L53" i="27"/>
  <c r="J53" i="27"/>
  <c r="H53" i="27"/>
  <c r="F53" i="27"/>
  <c r="D53" i="27"/>
  <c r="R53" i="27" s="1"/>
  <c r="P60" i="25"/>
  <c r="N60" i="25"/>
  <c r="L60" i="25"/>
  <c r="J60" i="25"/>
  <c r="H60" i="25"/>
  <c r="F60" i="25"/>
  <c r="D60" i="25"/>
  <c r="P59" i="25"/>
  <c r="N59" i="25"/>
  <c r="L59" i="25"/>
  <c r="J59" i="25"/>
  <c r="H59" i="25"/>
  <c r="F59" i="25"/>
  <c r="D59" i="25"/>
  <c r="P58" i="25"/>
  <c r="N58" i="25"/>
  <c r="L58" i="25"/>
  <c r="J58" i="25"/>
  <c r="H58" i="25"/>
  <c r="F58" i="25"/>
  <c r="D58" i="25"/>
  <c r="R58" i="25" s="1"/>
  <c r="P57" i="25"/>
  <c r="N57" i="25"/>
  <c r="L57" i="25"/>
  <c r="J57" i="25"/>
  <c r="H57" i="25"/>
  <c r="F57" i="25"/>
  <c r="D57" i="25"/>
  <c r="R57" i="25" s="1"/>
  <c r="P56" i="25"/>
  <c r="N56" i="25"/>
  <c r="L56" i="25"/>
  <c r="J56" i="25"/>
  <c r="H56" i="25"/>
  <c r="F56" i="25"/>
  <c r="D56" i="25"/>
  <c r="P55" i="25"/>
  <c r="N55" i="25"/>
  <c r="L55" i="25"/>
  <c r="J55" i="25"/>
  <c r="H55" i="25"/>
  <c r="F55" i="25"/>
  <c r="D55" i="25"/>
  <c r="P54" i="25"/>
  <c r="N54" i="25"/>
  <c r="L54" i="25"/>
  <c r="J54" i="25"/>
  <c r="H54" i="25"/>
  <c r="F54" i="25"/>
  <c r="D54" i="25"/>
  <c r="P53" i="25"/>
  <c r="N53" i="25"/>
  <c r="L53" i="25"/>
  <c r="J53" i="25"/>
  <c r="H53" i="25"/>
  <c r="F53" i="25"/>
  <c r="D53" i="25"/>
  <c r="R53" i="25" s="1"/>
  <c r="P60" i="24"/>
  <c r="N60" i="24"/>
  <c r="L60" i="24"/>
  <c r="J60" i="24"/>
  <c r="H60" i="24"/>
  <c r="F60" i="24"/>
  <c r="D60" i="24"/>
  <c r="P59" i="24"/>
  <c r="N59" i="24"/>
  <c r="L59" i="24"/>
  <c r="J59" i="24"/>
  <c r="H59" i="24"/>
  <c r="F59" i="24"/>
  <c r="D59" i="24"/>
  <c r="R59" i="24" s="1"/>
  <c r="P58" i="24"/>
  <c r="N58" i="24"/>
  <c r="L58" i="24"/>
  <c r="J58" i="24"/>
  <c r="H58" i="24"/>
  <c r="F58" i="24"/>
  <c r="D58" i="24"/>
  <c r="P57" i="24"/>
  <c r="N57" i="24"/>
  <c r="L57" i="24"/>
  <c r="J57" i="24"/>
  <c r="H57" i="24"/>
  <c r="F57" i="24"/>
  <c r="D57" i="24"/>
  <c r="R57" i="24" s="1"/>
  <c r="P56" i="24"/>
  <c r="N56" i="24"/>
  <c r="L56" i="24"/>
  <c r="J56" i="24"/>
  <c r="H56" i="24"/>
  <c r="F56" i="24"/>
  <c r="D56" i="24"/>
  <c r="P55" i="24"/>
  <c r="N55" i="24"/>
  <c r="L55" i="24"/>
  <c r="J55" i="24"/>
  <c r="H55" i="24"/>
  <c r="F55" i="24"/>
  <c r="D55" i="24"/>
  <c r="P54" i="24"/>
  <c r="N54" i="24"/>
  <c r="L54" i="24"/>
  <c r="J54" i="24"/>
  <c r="H54" i="24"/>
  <c r="F54" i="24"/>
  <c r="D54" i="24"/>
  <c r="P53" i="24"/>
  <c r="N53" i="24"/>
  <c r="L53" i="24"/>
  <c r="J53" i="24"/>
  <c r="H53" i="24"/>
  <c r="F53" i="24"/>
  <c r="D53" i="24"/>
  <c r="P60" i="23"/>
  <c r="N60" i="23"/>
  <c r="L60" i="23"/>
  <c r="J60" i="23"/>
  <c r="H60" i="23"/>
  <c r="F60" i="23"/>
  <c r="D60" i="23"/>
  <c r="P59" i="23"/>
  <c r="N59" i="23"/>
  <c r="L59" i="23"/>
  <c r="J59" i="23"/>
  <c r="H59" i="23"/>
  <c r="F59" i="23"/>
  <c r="D59" i="23"/>
  <c r="R59" i="23" s="1"/>
  <c r="P58" i="23"/>
  <c r="N58" i="23"/>
  <c r="L58" i="23"/>
  <c r="J58" i="23"/>
  <c r="H58" i="23"/>
  <c r="F58" i="23"/>
  <c r="D58" i="23"/>
  <c r="R58" i="23" s="1"/>
  <c r="P57" i="23"/>
  <c r="N57" i="23"/>
  <c r="L57" i="23"/>
  <c r="J57" i="23"/>
  <c r="H57" i="23"/>
  <c r="F57" i="23"/>
  <c r="D57" i="23"/>
  <c r="R57" i="23" s="1"/>
  <c r="P56" i="23"/>
  <c r="N56" i="23"/>
  <c r="L56" i="23"/>
  <c r="J56" i="23"/>
  <c r="H56" i="23"/>
  <c r="F56" i="23"/>
  <c r="D56" i="23"/>
  <c r="P55" i="23"/>
  <c r="N55" i="23"/>
  <c r="L55" i="23"/>
  <c r="J55" i="23"/>
  <c r="H55" i="23"/>
  <c r="F55" i="23"/>
  <c r="D55" i="23"/>
  <c r="P54" i="23"/>
  <c r="N54" i="23"/>
  <c r="L54" i="23"/>
  <c r="J54" i="23"/>
  <c r="H54" i="23"/>
  <c r="F54" i="23"/>
  <c r="D54" i="23"/>
  <c r="R54" i="23" s="1"/>
  <c r="P53" i="23"/>
  <c r="N53" i="23"/>
  <c r="L53" i="23"/>
  <c r="J53" i="23"/>
  <c r="H53" i="23"/>
  <c r="F53" i="23"/>
  <c r="D53" i="23"/>
  <c r="P60" i="22"/>
  <c r="N60" i="22"/>
  <c r="L60" i="22"/>
  <c r="J60" i="22"/>
  <c r="H60" i="22"/>
  <c r="F60" i="22"/>
  <c r="R60" i="22" s="1"/>
  <c r="D60" i="22"/>
  <c r="P59" i="22"/>
  <c r="N59" i="22"/>
  <c r="L59" i="22"/>
  <c r="J59" i="22"/>
  <c r="H59" i="22"/>
  <c r="F59" i="22"/>
  <c r="D59" i="22"/>
  <c r="R59" i="22" s="1"/>
  <c r="P58" i="22"/>
  <c r="N58" i="22"/>
  <c r="L58" i="22"/>
  <c r="J58" i="22"/>
  <c r="H58" i="22"/>
  <c r="F58" i="22"/>
  <c r="D58" i="22"/>
  <c r="R58" i="22" s="1"/>
  <c r="P57" i="22"/>
  <c r="N57" i="22"/>
  <c r="L57" i="22"/>
  <c r="J57" i="22"/>
  <c r="H57" i="22"/>
  <c r="F57" i="22"/>
  <c r="D57" i="22"/>
  <c r="R57" i="22" s="1"/>
  <c r="P56" i="22"/>
  <c r="N56" i="22"/>
  <c r="L56" i="22"/>
  <c r="J56" i="22"/>
  <c r="H56" i="22"/>
  <c r="F56" i="22"/>
  <c r="D56" i="22"/>
  <c r="P55" i="22"/>
  <c r="N55" i="22"/>
  <c r="L55" i="22"/>
  <c r="J55" i="22"/>
  <c r="H55" i="22"/>
  <c r="F55" i="22"/>
  <c r="D55" i="22"/>
  <c r="P54" i="22"/>
  <c r="N54" i="22"/>
  <c r="L54" i="22"/>
  <c r="J54" i="22"/>
  <c r="H54" i="22"/>
  <c r="F54" i="22"/>
  <c r="D54" i="22"/>
  <c r="P53" i="22"/>
  <c r="N53" i="22"/>
  <c r="L53" i="22"/>
  <c r="J53" i="22"/>
  <c r="H53" i="22"/>
  <c r="F53" i="22"/>
  <c r="D53" i="22"/>
  <c r="P60" i="21"/>
  <c r="N60" i="21"/>
  <c r="L60" i="21"/>
  <c r="J60" i="21"/>
  <c r="H60" i="21"/>
  <c r="F60" i="21"/>
  <c r="D60" i="21"/>
  <c r="R60" i="21" s="1"/>
  <c r="P59" i="21"/>
  <c r="N59" i="21"/>
  <c r="L59" i="21"/>
  <c r="J59" i="21"/>
  <c r="H59" i="21"/>
  <c r="F59" i="21"/>
  <c r="D59" i="21"/>
  <c r="P58" i="21"/>
  <c r="N58" i="21"/>
  <c r="L58" i="21"/>
  <c r="J58" i="21"/>
  <c r="H58" i="21"/>
  <c r="F58" i="21"/>
  <c r="D58" i="21"/>
  <c r="P57" i="21"/>
  <c r="N57" i="21"/>
  <c r="L57" i="21"/>
  <c r="J57" i="21"/>
  <c r="H57" i="21"/>
  <c r="F57" i="21"/>
  <c r="D57" i="21"/>
  <c r="R57" i="21" s="1"/>
  <c r="P56" i="21"/>
  <c r="N56" i="21"/>
  <c r="L56" i="21"/>
  <c r="J56" i="21"/>
  <c r="H56" i="21"/>
  <c r="F56" i="21"/>
  <c r="D56" i="21"/>
  <c r="R56" i="21" s="1"/>
  <c r="P55" i="21"/>
  <c r="N55" i="21"/>
  <c r="L55" i="21"/>
  <c r="J55" i="21"/>
  <c r="H55" i="21"/>
  <c r="F55" i="21"/>
  <c r="D55" i="21"/>
  <c r="P54" i="21"/>
  <c r="N54" i="21"/>
  <c r="L54" i="21"/>
  <c r="J54" i="21"/>
  <c r="H54" i="21"/>
  <c r="F54" i="21"/>
  <c r="D54" i="21"/>
  <c r="R54" i="21" s="1"/>
  <c r="P53" i="21"/>
  <c r="N53" i="21"/>
  <c r="L53" i="21"/>
  <c r="J53" i="21"/>
  <c r="H53" i="21"/>
  <c r="F53" i="21"/>
  <c r="D53" i="21"/>
  <c r="R53" i="21" s="1"/>
  <c r="P60" i="20"/>
  <c r="N60" i="20"/>
  <c r="L60" i="20"/>
  <c r="J60" i="20"/>
  <c r="H60" i="20"/>
  <c r="F60" i="20"/>
  <c r="D60" i="20"/>
  <c r="R60" i="20" s="1"/>
  <c r="P59" i="20"/>
  <c r="N59" i="20"/>
  <c r="L59" i="20"/>
  <c r="J59" i="20"/>
  <c r="H59" i="20"/>
  <c r="F59" i="20"/>
  <c r="D59" i="20"/>
  <c r="R59" i="20" s="1"/>
  <c r="P58" i="20"/>
  <c r="N58" i="20"/>
  <c r="L58" i="20"/>
  <c r="J58" i="20"/>
  <c r="H58" i="20"/>
  <c r="F58" i="20"/>
  <c r="D58" i="20"/>
  <c r="R58" i="20" s="1"/>
  <c r="P57" i="20"/>
  <c r="N57" i="20"/>
  <c r="L57" i="20"/>
  <c r="J57" i="20"/>
  <c r="H57" i="20"/>
  <c r="F57" i="20"/>
  <c r="D57" i="20"/>
  <c r="R57" i="20" s="1"/>
  <c r="P56" i="20"/>
  <c r="N56" i="20"/>
  <c r="L56" i="20"/>
  <c r="J56" i="20"/>
  <c r="H56" i="20"/>
  <c r="F56" i="20"/>
  <c r="D56" i="20"/>
  <c r="P55" i="20"/>
  <c r="N55" i="20"/>
  <c r="L55" i="20"/>
  <c r="J55" i="20"/>
  <c r="H55" i="20"/>
  <c r="F55" i="20"/>
  <c r="D55" i="20"/>
  <c r="R55" i="20" s="1"/>
  <c r="P54" i="20"/>
  <c r="N54" i="20"/>
  <c r="L54" i="20"/>
  <c r="J54" i="20"/>
  <c r="H54" i="20"/>
  <c r="F54" i="20"/>
  <c r="D54" i="20"/>
  <c r="P53" i="20"/>
  <c r="N53" i="20"/>
  <c r="L53" i="20"/>
  <c r="J53" i="20"/>
  <c r="H53" i="20"/>
  <c r="F53" i="20"/>
  <c r="D53" i="20"/>
  <c r="P60" i="19"/>
  <c r="N60" i="19"/>
  <c r="L60" i="19"/>
  <c r="J60" i="19"/>
  <c r="H60" i="19"/>
  <c r="F60" i="19"/>
  <c r="D60" i="19"/>
  <c r="R60" i="19" s="1"/>
  <c r="P59" i="19"/>
  <c r="N59" i="19"/>
  <c r="L59" i="19"/>
  <c r="J59" i="19"/>
  <c r="H59" i="19"/>
  <c r="F59" i="19"/>
  <c r="D59" i="19"/>
  <c r="R59" i="19" s="1"/>
  <c r="P58" i="19"/>
  <c r="N58" i="19"/>
  <c r="L58" i="19"/>
  <c r="J58" i="19"/>
  <c r="H58" i="19"/>
  <c r="F58" i="19"/>
  <c r="D58" i="19"/>
  <c r="R58" i="19" s="1"/>
  <c r="P57" i="19"/>
  <c r="N57" i="19"/>
  <c r="L57" i="19"/>
  <c r="J57" i="19"/>
  <c r="H57" i="19"/>
  <c r="F57" i="19"/>
  <c r="D57" i="19"/>
  <c r="R57" i="19" s="1"/>
  <c r="P56" i="19"/>
  <c r="N56" i="19"/>
  <c r="L56" i="19"/>
  <c r="J56" i="19"/>
  <c r="H56" i="19"/>
  <c r="F56" i="19"/>
  <c r="D56" i="19"/>
  <c r="R56" i="19" s="1"/>
  <c r="P55" i="19"/>
  <c r="N55" i="19"/>
  <c r="L55" i="19"/>
  <c r="J55" i="19"/>
  <c r="H55" i="19"/>
  <c r="F55" i="19"/>
  <c r="D55" i="19"/>
  <c r="R55" i="19" s="1"/>
  <c r="P54" i="19"/>
  <c r="N54" i="19"/>
  <c r="L54" i="19"/>
  <c r="J54" i="19"/>
  <c r="H54" i="19"/>
  <c r="F54" i="19"/>
  <c r="D54" i="19"/>
  <c r="R54" i="19" s="1"/>
  <c r="P53" i="19"/>
  <c r="N53" i="19"/>
  <c r="L53" i="19"/>
  <c r="J53" i="19"/>
  <c r="H53" i="19"/>
  <c r="F53" i="19"/>
  <c r="D53" i="19"/>
  <c r="R53" i="19" s="1"/>
  <c r="P60" i="18"/>
  <c r="N60" i="18"/>
  <c r="L60" i="18"/>
  <c r="J60" i="18"/>
  <c r="H60" i="18"/>
  <c r="F60" i="18"/>
  <c r="D60" i="18"/>
  <c r="R60" i="18" s="1"/>
  <c r="P59" i="18"/>
  <c r="N59" i="18"/>
  <c r="L59" i="18"/>
  <c r="J59" i="18"/>
  <c r="H59" i="18"/>
  <c r="F59" i="18"/>
  <c r="D59" i="18"/>
  <c r="R59" i="18" s="1"/>
  <c r="P58" i="18"/>
  <c r="N58" i="18"/>
  <c r="L58" i="18"/>
  <c r="J58" i="18"/>
  <c r="H58" i="18"/>
  <c r="F58" i="18"/>
  <c r="D58" i="18"/>
  <c r="R58" i="18" s="1"/>
  <c r="P57" i="18"/>
  <c r="N57" i="18"/>
  <c r="L57" i="18"/>
  <c r="J57" i="18"/>
  <c r="H57" i="18"/>
  <c r="F57" i="18"/>
  <c r="D57" i="18"/>
  <c r="R57" i="18" s="1"/>
  <c r="P56" i="18"/>
  <c r="N56" i="18"/>
  <c r="L56" i="18"/>
  <c r="J56" i="18"/>
  <c r="H56" i="18"/>
  <c r="F56" i="18"/>
  <c r="D56" i="18"/>
  <c r="P55" i="18"/>
  <c r="N55" i="18"/>
  <c r="L55" i="18"/>
  <c r="J55" i="18"/>
  <c r="H55" i="18"/>
  <c r="F55" i="18"/>
  <c r="D55" i="18"/>
  <c r="R55" i="18" s="1"/>
  <c r="P54" i="18"/>
  <c r="N54" i="18"/>
  <c r="L54" i="18"/>
  <c r="J54" i="18"/>
  <c r="H54" i="18"/>
  <c r="F54" i="18"/>
  <c r="D54" i="18"/>
  <c r="P53" i="18"/>
  <c r="N53" i="18"/>
  <c r="L53" i="18"/>
  <c r="J53" i="18"/>
  <c r="H53" i="18"/>
  <c r="F53" i="18"/>
  <c r="D53" i="18"/>
  <c r="R53" i="18" s="1"/>
  <c r="P60" i="17"/>
  <c r="N60" i="17"/>
  <c r="L60" i="17"/>
  <c r="J60" i="17"/>
  <c r="H60" i="17"/>
  <c r="F60" i="17"/>
  <c r="D60" i="17"/>
  <c r="R60" i="17" s="1"/>
  <c r="P59" i="17"/>
  <c r="N59" i="17"/>
  <c r="L59" i="17"/>
  <c r="J59" i="17"/>
  <c r="H59" i="17"/>
  <c r="F59" i="17"/>
  <c r="D59" i="17"/>
  <c r="R59" i="17" s="1"/>
  <c r="P58" i="17"/>
  <c r="N58" i="17"/>
  <c r="L58" i="17"/>
  <c r="J58" i="17"/>
  <c r="H58" i="17"/>
  <c r="F58" i="17"/>
  <c r="D58" i="17"/>
  <c r="R58" i="17" s="1"/>
  <c r="P57" i="17"/>
  <c r="N57" i="17"/>
  <c r="L57" i="17"/>
  <c r="J57" i="17"/>
  <c r="H57" i="17"/>
  <c r="F57" i="17"/>
  <c r="D57" i="17"/>
  <c r="P56" i="17"/>
  <c r="N56" i="17"/>
  <c r="L56" i="17"/>
  <c r="J56" i="17"/>
  <c r="H56" i="17"/>
  <c r="F56" i="17"/>
  <c r="D56" i="17"/>
  <c r="R56" i="17" s="1"/>
  <c r="P55" i="17"/>
  <c r="N55" i="17"/>
  <c r="L55" i="17"/>
  <c r="J55" i="17"/>
  <c r="H55" i="17"/>
  <c r="F55" i="17"/>
  <c r="D55" i="17"/>
  <c r="P54" i="17"/>
  <c r="N54" i="17"/>
  <c r="L54" i="17"/>
  <c r="J54" i="17"/>
  <c r="H54" i="17"/>
  <c r="F54" i="17"/>
  <c r="D54" i="17"/>
  <c r="P53" i="17"/>
  <c r="N53" i="17"/>
  <c r="L53" i="17"/>
  <c r="J53" i="17"/>
  <c r="H53" i="17"/>
  <c r="F53" i="17"/>
  <c r="D53" i="17"/>
  <c r="R53" i="17" s="1"/>
  <c r="P60" i="16"/>
  <c r="N60" i="16"/>
  <c r="L60" i="16"/>
  <c r="J60" i="16"/>
  <c r="H60" i="16"/>
  <c r="F60" i="16"/>
  <c r="D60" i="16"/>
  <c r="P59" i="16"/>
  <c r="N59" i="16"/>
  <c r="L59" i="16"/>
  <c r="J59" i="16"/>
  <c r="H59" i="16"/>
  <c r="F59" i="16"/>
  <c r="D59" i="16"/>
  <c r="R59" i="16" s="1"/>
  <c r="P58" i="16"/>
  <c r="N58" i="16"/>
  <c r="L58" i="16"/>
  <c r="J58" i="16"/>
  <c r="H58" i="16"/>
  <c r="F58" i="16"/>
  <c r="D58" i="16"/>
  <c r="R58" i="16" s="1"/>
  <c r="P57" i="16"/>
  <c r="N57" i="16"/>
  <c r="L57" i="16"/>
  <c r="J57" i="16"/>
  <c r="H57" i="16"/>
  <c r="F57" i="16"/>
  <c r="D57" i="16"/>
  <c r="P56" i="16"/>
  <c r="N56" i="16"/>
  <c r="L56" i="16"/>
  <c r="J56" i="16"/>
  <c r="H56" i="16"/>
  <c r="F56" i="16"/>
  <c r="D56" i="16"/>
  <c r="P55" i="16"/>
  <c r="N55" i="16"/>
  <c r="L55" i="16"/>
  <c r="J55" i="16"/>
  <c r="H55" i="16"/>
  <c r="F55" i="16"/>
  <c r="D55" i="16"/>
  <c r="P54" i="16"/>
  <c r="N54" i="16"/>
  <c r="L54" i="16"/>
  <c r="J54" i="16"/>
  <c r="H54" i="16"/>
  <c r="F54" i="16"/>
  <c r="D54" i="16"/>
  <c r="P53" i="16"/>
  <c r="N53" i="16"/>
  <c r="L53" i="16"/>
  <c r="J53" i="16"/>
  <c r="H53" i="16"/>
  <c r="F53" i="16"/>
  <c r="D53" i="16"/>
  <c r="P60" i="15"/>
  <c r="N60" i="15"/>
  <c r="L60" i="15"/>
  <c r="J60" i="15"/>
  <c r="H60" i="15"/>
  <c r="F60" i="15"/>
  <c r="D60" i="15"/>
  <c r="P59" i="15"/>
  <c r="N59" i="15"/>
  <c r="L59" i="15"/>
  <c r="J59" i="15"/>
  <c r="H59" i="15"/>
  <c r="F59" i="15"/>
  <c r="D59" i="15"/>
  <c r="P58" i="15"/>
  <c r="N58" i="15"/>
  <c r="L58" i="15"/>
  <c r="J58" i="15"/>
  <c r="H58" i="15"/>
  <c r="F58" i="15"/>
  <c r="D58" i="15"/>
  <c r="P57" i="15"/>
  <c r="N57" i="15"/>
  <c r="L57" i="15"/>
  <c r="J57" i="15"/>
  <c r="H57" i="15"/>
  <c r="F57" i="15"/>
  <c r="D57" i="15"/>
  <c r="P56" i="15"/>
  <c r="N56" i="15"/>
  <c r="L56" i="15"/>
  <c r="J56" i="15"/>
  <c r="H56" i="15"/>
  <c r="F56" i="15"/>
  <c r="R56" i="15" s="1"/>
  <c r="D56" i="15"/>
  <c r="P55" i="15"/>
  <c r="N55" i="15"/>
  <c r="L55" i="15"/>
  <c r="J55" i="15"/>
  <c r="H55" i="15"/>
  <c r="F55" i="15"/>
  <c r="D55" i="15"/>
  <c r="P54" i="15"/>
  <c r="N54" i="15"/>
  <c r="L54" i="15"/>
  <c r="J54" i="15"/>
  <c r="H54" i="15"/>
  <c r="F54" i="15"/>
  <c r="D54" i="15"/>
  <c r="P53" i="15"/>
  <c r="N53" i="15"/>
  <c r="L53" i="15"/>
  <c r="J53" i="15"/>
  <c r="H53" i="15"/>
  <c r="F53" i="15"/>
  <c r="D53" i="15"/>
  <c r="R53" i="15" s="1"/>
  <c r="P60" i="14"/>
  <c r="N60" i="14"/>
  <c r="L60" i="14"/>
  <c r="J60" i="14"/>
  <c r="H60" i="14"/>
  <c r="F60" i="14"/>
  <c r="D60" i="14"/>
  <c r="R60" i="14" s="1"/>
  <c r="P59" i="14"/>
  <c r="N59" i="14"/>
  <c r="L59" i="14"/>
  <c r="J59" i="14"/>
  <c r="H59" i="14"/>
  <c r="F59" i="14"/>
  <c r="D59" i="14"/>
  <c r="R59" i="14" s="1"/>
  <c r="P58" i="14"/>
  <c r="N58" i="14"/>
  <c r="L58" i="14"/>
  <c r="J58" i="14"/>
  <c r="H58" i="14"/>
  <c r="F58" i="14"/>
  <c r="D58" i="14"/>
  <c r="R58" i="14" s="1"/>
  <c r="P57" i="14"/>
  <c r="N57" i="14"/>
  <c r="L57" i="14"/>
  <c r="J57" i="14"/>
  <c r="H57" i="14"/>
  <c r="F57" i="14"/>
  <c r="D57" i="14"/>
  <c r="R57" i="14" s="1"/>
  <c r="P56" i="14"/>
  <c r="N56" i="14"/>
  <c r="L56" i="14"/>
  <c r="J56" i="14"/>
  <c r="H56" i="14"/>
  <c r="F56" i="14"/>
  <c r="D56" i="14"/>
  <c r="P55" i="14"/>
  <c r="N55" i="14"/>
  <c r="L55" i="14"/>
  <c r="J55" i="14"/>
  <c r="H55" i="14"/>
  <c r="F55" i="14"/>
  <c r="D55" i="14"/>
  <c r="R55" i="14" s="1"/>
  <c r="P54" i="14"/>
  <c r="N54" i="14"/>
  <c r="L54" i="14"/>
  <c r="J54" i="14"/>
  <c r="H54" i="14"/>
  <c r="F54" i="14"/>
  <c r="D54" i="14"/>
  <c r="P53" i="14"/>
  <c r="N53" i="14"/>
  <c r="L53" i="14"/>
  <c r="J53" i="14"/>
  <c r="H53" i="14"/>
  <c r="F53" i="14"/>
  <c r="D53" i="14"/>
  <c r="R53" i="14" s="1"/>
  <c r="P60" i="13"/>
  <c r="N60" i="13"/>
  <c r="L60" i="13"/>
  <c r="J60" i="13"/>
  <c r="H60" i="13"/>
  <c r="F60" i="13"/>
  <c r="D60" i="13"/>
  <c r="R60" i="13" s="1"/>
  <c r="P59" i="13"/>
  <c r="N59" i="13"/>
  <c r="L59" i="13"/>
  <c r="J59" i="13"/>
  <c r="H59" i="13"/>
  <c r="F59" i="13"/>
  <c r="D59" i="13"/>
  <c r="R59" i="13" s="1"/>
  <c r="P58" i="13"/>
  <c r="N58" i="13"/>
  <c r="L58" i="13"/>
  <c r="J58" i="13"/>
  <c r="H58" i="13"/>
  <c r="F58" i="13"/>
  <c r="D58" i="13"/>
  <c r="R58" i="13" s="1"/>
  <c r="P57" i="13"/>
  <c r="N57" i="13"/>
  <c r="L57" i="13"/>
  <c r="J57" i="13"/>
  <c r="H57" i="13"/>
  <c r="F57" i="13"/>
  <c r="D57" i="13"/>
  <c r="R57" i="13" s="1"/>
  <c r="P56" i="13"/>
  <c r="N56" i="13"/>
  <c r="L56" i="13"/>
  <c r="J56" i="13"/>
  <c r="H56" i="13"/>
  <c r="F56" i="13"/>
  <c r="D56" i="13"/>
  <c r="R56" i="13" s="1"/>
  <c r="P55" i="13"/>
  <c r="N55" i="13"/>
  <c r="L55" i="13"/>
  <c r="J55" i="13"/>
  <c r="H55" i="13"/>
  <c r="F55" i="13"/>
  <c r="D55" i="13"/>
  <c r="P54" i="13"/>
  <c r="N54" i="13"/>
  <c r="L54" i="13"/>
  <c r="J54" i="13"/>
  <c r="H54" i="13"/>
  <c r="F54" i="13"/>
  <c r="D54" i="13"/>
  <c r="R54" i="13" s="1"/>
  <c r="P53" i="13"/>
  <c r="N53" i="13"/>
  <c r="L53" i="13"/>
  <c r="J53" i="13"/>
  <c r="H53" i="13"/>
  <c r="F53" i="13"/>
  <c r="D53" i="13"/>
  <c r="R53" i="13" s="1"/>
  <c r="P60" i="12"/>
  <c r="N60" i="12"/>
  <c r="L60" i="12"/>
  <c r="J60" i="12"/>
  <c r="H60" i="12"/>
  <c r="F60" i="12"/>
  <c r="D60" i="12"/>
  <c r="P59" i="12"/>
  <c r="N59" i="12"/>
  <c r="L59" i="12"/>
  <c r="J59" i="12"/>
  <c r="H59" i="12"/>
  <c r="F59" i="12"/>
  <c r="D59" i="12"/>
  <c r="P58" i="12"/>
  <c r="N58" i="12"/>
  <c r="L58" i="12"/>
  <c r="J58" i="12"/>
  <c r="H58" i="12"/>
  <c r="F58" i="12"/>
  <c r="D58" i="12"/>
  <c r="P57" i="12"/>
  <c r="N57" i="12"/>
  <c r="L57" i="12"/>
  <c r="J57" i="12"/>
  <c r="H57" i="12"/>
  <c r="F57" i="12"/>
  <c r="D57" i="12"/>
  <c r="P56" i="12"/>
  <c r="N56" i="12"/>
  <c r="L56" i="12"/>
  <c r="J56" i="12"/>
  <c r="H56" i="12"/>
  <c r="F56" i="12"/>
  <c r="R56" i="12" s="1"/>
  <c r="D56" i="12"/>
  <c r="P55" i="12"/>
  <c r="N55" i="12"/>
  <c r="L55" i="12"/>
  <c r="J55" i="12"/>
  <c r="H55" i="12"/>
  <c r="F55" i="12"/>
  <c r="D55" i="12"/>
  <c r="R55" i="12" s="1"/>
  <c r="P54" i="12"/>
  <c r="N54" i="12"/>
  <c r="L54" i="12"/>
  <c r="J54" i="12"/>
  <c r="H54" i="12"/>
  <c r="F54" i="12"/>
  <c r="R54" i="12" s="1"/>
  <c r="D54" i="12"/>
  <c r="P53" i="12"/>
  <c r="N53" i="12"/>
  <c r="L53" i="12"/>
  <c r="J53" i="12"/>
  <c r="H53" i="12"/>
  <c r="F53" i="12"/>
  <c r="D53" i="12"/>
  <c r="K42" i="28"/>
  <c r="I42" i="28"/>
  <c r="G42" i="28"/>
  <c r="E42" i="28"/>
  <c r="C42" i="28"/>
  <c r="M42" i="28" s="1"/>
  <c r="K41" i="28"/>
  <c r="I41" i="28"/>
  <c r="G41" i="28"/>
  <c r="E41" i="28"/>
  <c r="C41" i="28"/>
  <c r="K40" i="28"/>
  <c r="I40" i="28"/>
  <c r="G40" i="28"/>
  <c r="E40" i="28"/>
  <c r="C40" i="28"/>
  <c r="M40" i="28" s="1"/>
  <c r="K39" i="28"/>
  <c r="I39" i="28"/>
  <c r="G39" i="28"/>
  <c r="E39" i="28"/>
  <c r="C39" i="28"/>
  <c r="M39" i="28" s="1"/>
  <c r="K38" i="28"/>
  <c r="I38" i="28"/>
  <c r="G38" i="28"/>
  <c r="E38" i="28"/>
  <c r="C38" i="28"/>
  <c r="K37" i="28"/>
  <c r="I37" i="28"/>
  <c r="G37" i="28"/>
  <c r="E37" i="28"/>
  <c r="C37" i="28"/>
  <c r="M37" i="28" s="1"/>
  <c r="R56" i="27" l="1"/>
  <c r="R54" i="27"/>
  <c r="B66" i="27" s="1" a="1"/>
  <c r="B66" i="27" s="1"/>
  <c r="R56" i="14"/>
  <c r="R55" i="23"/>
  <c r="R56" i="24"/>
  <c r="R56" i="18"/>
  <c r="R54" i="18"/>
  <c r="R57" i="17"/>
  <c r="R59" i="21"/>
  <c r="M41" i="28"/>
  <c r="R55" i="25"/>
  <c r="R55" i="21"/>
  <c r="R56" i="20"/>
  <c r="R55" i="17"/>
  <c r="R55" i="13"/>
  <c r="B66" i="13" s="1" a="1"/>
  <c r="B66" i="13" s="1"/>
  <c r="R58" i="21"/>
  <c r="R54" i="14"/>
  <c r="B66" i="14" s="1" a="1"/>
  <c r="B66" i="14" s="1"/>
  <c r="R53" i="20"/>
  <c r="R54" i="20"/>
  <c r="R53" i="22"/>
  <c r="R58" i="24"/>
  <c r="R55" i="24"/>
  <c r="R54" i="24"/>
  <c r="R53" i="24"/>
  <c r="R54" i="22"/>
  <c r="R55" i="22"/>
  <c r="R56" i="22"/>
  <c r="R54" i="15"/>
  <c r="R59" i="15"/>
  <c r="R55" i="15"/>
  <c r="R58" i="15"/>
  <c r="R57" i="15"/>
  <c r="R57" i="16"/>
  <c r="R54" i="16"/>
  <c r="R60" i="16"/>
  <c r="R56" i="16"/>
  <c r="R53" i="16"/>
  <c r="R55" i="16"/>
  <c r="B66" i="19" a="1"/>
  <c r="B66" i="19" s="1"/>
  <c r="R54" i="17"/>
  <c r="R60" i="12"/>
  <c r="R59" i="12"/>
  <c r="R53" i="12"/>
  <c r="R58" i="12"/>
  <c r="R57" i="12"/>
  <c r="M38" i="28"/>
  <c r="R54" i="25"/>
  <c r="R56" i="25"/>
  <c r="R59" i="25"/>
  <c r="R60" i="23"/>
  <c r="R53" i="23"/>
  <c r="R56" i="23"/>
  <c r="B66" i="18" l="1" a="1"/>
  <c r="B66" i="18" s="1"/>
  <c r="B48" i="28" a="1"/>
  <c r="B48" i="28" s="1"/>
  <c r="B66" i="25" a="1"/>
  <c r="B66" i="25" s="1"/>
  <c r="B66" i="21" a="1"/>
  <c r="B66" i="21" s="1"/>
  <c r="B66" i="17" a="1"/>
  <c r="B66" i="17" s="1"/>
  <c r="B66" i="20" a="1"/>
  <c r="B66" i="20" s="1"/>
  <c r="B66" i="24" a="1"/>
  <c r="B66" i="24" s="1"/>
  <c r="B66" i="22" a="1"/>
  <c r="B66" i="22" s="1"/>
  <c r="B66" i="15" a="1"/>
  <c r="B66" i="15" s="1"/>
  <c r="B66" i="16" a="1"/>
  <c r="B66" i="16" s="1"/>
  <c r="B66" i="12" a="1"/>
  <c r="B66" i="12" s="1"/>
  <c r="B66" i="23" a="1"/>
  <c r="B66" i="2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<sst xmlns="http://schemas.openxmlformats.org/spreadsheetml/2006/main" count="1378" uniqueCount="238">
  <si>
    <t>CALENDRIER ET SCORE</t>
  </si>
  <si>
    <t>Club en gras: pas besoin de liste car une seule équipe engagée.</t>
  </si>
  <si>
    <t>Club forfait avant Chpt</t>
  </si>
  <si>
    <t>Club avec 1 forfait</t>
  </si>
  <si>
    <t>Club forfait général</t>
  </si>
  <si>
    <t>ATTRIBUTION DE PTS</t>
  </si>
  <si>
    <t>Victoire: 3 points</t>
  </si>
  <si>
    <t>Match nul: 2 points</t>
  </si>
  <si>
    <t>Défaite: 1 point.</t>
  </si>
  <si>
    <t>Pts</t>
  </si>
  <si>
    <t>G.A.</t>
  </si>
  <si>
    <t>TOTAUX</t>
  </si>
  <si>
    <t>CLT</t>
  </si>
  <si>
    <t>Clubs</t>
  </si>
  <si>
    <t>MONTÉE:</t>
  </si>
  <si>
    <r>
      <t>LES 2 PREMIERS MONTENT EN D3 + 7 PARMI LES CLASS</t>
    </r>
    <r>
      <rPr>
        <sz val="11"/>
        <color theme="1"/>
        <rFont val="Calibri"/>
        <family val="2"/>
      </rPr>
      <t>ÉS 3ème.</t>
    </r>
  </si>
  <si>
    <t xml:space="preserve"> à 14H30</t>
  </si>
  <si>
    <t>à 14H30</t>
  </si>
  <si>
    <t xml:space="preserve"> à 09h00</t>
  </si>
  <si>
    <t>à 09h00</t>
  </si>
  <si>
    <t>dim.</t>
  </si>
  <si>
    <t xml:space="preserve">, samedi </t>
  </si>
  <si>
    <t>à 14h30</t>
  </si>
  <si>
    <t>30 août</t>
  </si>
  <si>
    <t>06 sept</t>
  </si>
  <si>
    <t>27 sept</t>
  </si>
  <si>
    <t>03 oct</t>
  </si>
  <si>
    <t>CDC TOUTES CATEGORIES 2026 D1B</t>
  </si>
  <si>
    <t>ROCHEFORT PM2</t>
  </si>
  <si>
    <t>MIREUIL 1</t>
  </si>
  <si>
    <t>CHATELAILLON 2</t>
  </si>
  <si>
    <t>MARANS 1</t>
  </si>
  <si>
    <t xml:space="preserve"> ST XANDRE 1</t>
  </si>
  <si>
    <t>STE MARIE DE RE 1</t>
  </si>
  <si>
    <t>LES MATHES 1</t>
  </si>
  <si>
    <t>LES GONDS 1</t>
  </si>
  <si>
    <t>CHANIERS 1</t>
  </si>
  <si>
    <t>JONZAC 2</t>
  </si>
  <si>
    <t>SAUJON VAUX 1</t>
  </si>
  <si>
    <t>SAINTES USSP 2</t>
  </si>
  <si>
    <t>CHEVANCEAUX 1</t>
  </si>
  <si>
    <t>BUSSAC FORET 1</t>
  </si>
  <si>
    <t>ROCHEFORT PM3</t>
  </si>
  <si>
    <t>CDC TOUTES CATEGORIES 2026 D2A</t>
  </si>
  <si>
    <t>CDC TOUTES CATEGORIES 2026 D1A</t>
  </si>
  <si>
    <t>ST MARTIN DE RE 1</t>
  </si>
  <si>
    <t>CHATELAILLON 3</t>
  </si>
  <si>
    <t>ROCHEFORT PM 4</t>
  </si>
  <si>
    <t>MIREUIL 2</t>
  </si>
  <si>
    <t>ST SAUVEUR D AUNIS 1</t>
  </si>
  <si>
    <t>SURGERES 2</t>
  </si>
  <si>
    <t>ST XANDRE 2</t>
  </si>
  <si>
    <t>CDC TOUTES CATEGORIES 2026 D2B</t>
  </si>
  <si>
    <t>PTQ ROCHEFORTAISE 1</t>
  </si>
  <si>
    <t>LE THOU 1</t>
  </si>
  <si>
    <t>ROCHEFORT CP 1</t>
  </si>
  <si>
    <t>FONTAINE D OZILLAC 1</t>
  </si>
  <si>
    <t>RIVEDOUX 1</t>
  </si>
  <si>
    <t>ST XANDRE 3</t>
  </si>
  <si>
    <t>CDC TOUTES CATEGORIES 2026 D2C</t>
  </si>
  <si>
    <t>BREUILLET 1</t>
  </si>
  <si>
    <t>DOLUS OLERON 1</t>
  </si>
  <si>
    <t>FONTAINE D OZILLAC 2</t>
  </si>
  <si>
    <t>LES GONDS 2</t>
  </si>
  <si>
    <t>SAUJON VAUX 2</t>
  </si>
  <si>
    <t>BUSSAC FORET 2</t>
  </si>
  <si>
    <t>MONTENDRE 1</t>
  </si>
  <si>
    <t>PORT DES BARQUES 1</t>
  </si>
  <si>
    <t>CDC TOUTES CATEGORIES 2026 D2D</t>
  </si>
  <si>
    <t>ST JULIEN ESCAP 1</t>
  </si>
  <si>
    <t>ST GEORGES DIDONNE 2</t>
  </si>
  <si>
    <t>JONZAC 3</t>
  </si>
  <si>
    <t>FONTAINE D OZILLAC 3</t>
  </si>
  <si>
    <t>MONTENDRE 2</t>
  </si>
  <si>
    <t>GEMOZAC 1</t>
  </si>
  <si>
    <t>MATHA 1</t>
  </si>
  <si>
    <t>MARENNES 1</t>
  </si>
  <si>
    <t>CDC TOUTES CATEGORIES 2026 D3A</t>
  </si>
  <si>
    <t>ST XANDRE 4</t>
  </si>
  <si>
    <t>ST SAUVEUR AUNIS 2</t>
  </si>
  <si>
    <t>MARANS 2</t>
  </si>
  <si>
    <t>ASPTT LA ROCHELLE 1</t>
  </si>
  <si>
    <t>LE BOIS PLAGE 1</t>
  </si>
  <si>
    <t>AYTRE 1</t>
  </si>
  <si>
    <t>CDC TOUTES CATEGORIES 2026 D3B</t>
  </si>
  <si>
    <t>ST SAUVEUR AUNIS 3</t>
  </si>
  <si>
    <t>CHATELAILLON 4</t>
  </si>
  <si>
    <t>LA FLOTTE 1</t>
  </si>
  <si>
    <t>PTQ ROCHELAISE 1</t>
  </si>
  <si>
    <t>ANGOULINS 2</t>
  </si>
  <si>
    <t>RIVEDOUX 2</t>
  </si>
  <si>
    <t>ST XANDRE 5</t>
  </si>
  <si>
    <t>CDC TOUTES CATEGORIES 2026 D3C</t>
  </si>
  <si>
    <t>ANGOULINS 3</t>
  </si>
  <si>
    <t>ROCHEFORT CP 2</t>
  </si>
  <si>
    <t>LAGORD 1</t>
  </si>
  <si>
    <t>ASPTT LA ROCHELLE 2</t>
  </si>
  <si>
    <t>PTQ ROCHEFORTAISE 2</t>
  </si>
  <si>
    <t>ST SAUVEUR AUNIS 4</t>
  </si>
  <si>
    <t>STE MARIE DE RE 2</t>
  </si>
  <si>
    <t>CDC TOUTES CATEGORIES 2026 D3D</t>
  </si>
  <si>
    <t>LES MATHES 2</t>
  </si>
  <si>
    <t>DOLUS OLERON 2</t>
  </si>
  <si>
    <t>LE GUA 1</t>
  </si>
  <si>
    <t>PORT DES BARQUES 2</t>
  </si>
  <si>
    <t>ST GEORGES COTEAUX 1</t>
  </si>
  <si>
    <t>TONNAY CHARENTE 2</t>
  </si>
  <si>
    <t>ST TROJAN 1</t>
  </si>
  <si>
    <t>BORDS 1</t>
  </si>
  <si>
    <t>CDC TOUTES CATEGORIES 2026 D3E</t>
  </si>
  <si>
    <t>TONNAY CHARENTE 3</t>
  </si>
  <si>
    <t>BORDS 2</t>
  </si>
  <si>
    <t>PORT DES BARQUES 3</t>
  </si>
  <si>
    <t>MARANS 3</t>
  </si>
  <si>
    <t>ST XANDRE 6</t>
  </si>
  <si>
    <t>AYTRE 2</t>
  </si>
  <si>
    <t>LE THOU 2</t>
  </si>
  <si>
    <t>CDC TOUTES CATEGORIES 2026 D3F</t>
  </si>
  <si>
    <t>LES MATHES 3</t>
  </si>
  <si>
    <t>BREUILLET 2</t>
  </si>
  <si>
    <t>SAUJON VAUX 3</t>
  </si>
  <si>
    <t>ST PALAIS 1</t>
  </si>
  <si>
    <t>ST GEORGES DIDONNE 3</t>
  </si>
  <si>
    <t>ROYAN 2</t>
  </si>
  <si>
    <t>DOLUS OLERON 3</t>
  </si>
  <si>
    <t>CDC TOUTES CATEGORIES 2026 D3G</t>
  </si>
  <si>
    <t>LES MATHES 4</t>
  </si>
  <si>
    <t>MARENNES 2</t>
  </si>
  <si>
    <t>LE CHÂTEAU D OLERON 2</t>
  </si>
  <si>
    <t>ST PIERRE OLERON 1</t>
  </si>
  <si>
    <t>CHANIERS 2</t>
  </si>
  <si>
    <t>GEMOZAC 2</t>
  </si>
  <si>
    <t>CLERAC 1</t>
  </si>
  <si>
    <t>CDC TOUTES CATEGORIES 2026 D3H</t>
  </si>
  <si>
    <t>SAINTES AP 1</t>
  </si>
  <si>
    <t>SAUJON VAUX 4</t>
  </si>
  <si>
    <t>CHEVANCEAUX 2</t>
  </si>
  <si>
    <t>FONTAINE D OZILLAC 4</t>
  </si>
  <si>
    <t>CLERAC 2</t>
  </si>
  <si>
    <t>ST JEAN D ANGELY 1</t>
  </si>
  <si>
    <t>BUSSAC FORET 3</t>
  </si>
  <si>
    <t>CDC TOUTES CATEGORIES 2026 D3I</t>
  </si>
  <si>
    <t>LES GONDS 3</t>
  </si>
  <si>
    <t>NANCRAS 1</t>
  </si>
  <si>
    <t>CHANIERS 3</t>
  </si>
  <si>
    <t>ST JULIEN ESCAP 2</t>
  </si>
  <si>
    <t>TONNAY CHARENTE 5</t>
  </si>
  <si>
    <t>CDC TOUTES CATEGORIES 2026 D3J</t>
  </si>
  <si>
    <t>LES GONDS 4</t>
  </si>
  <si>
    <t>NANCRAS 2</t>
  </si>
  <si>
    <t>CHANIERS 4</t>
  </si>
  <si>
    <t>ST JULIEN ESCAP 3</t>
  </si>
  <si>
    <t>SAINTES AP 2</t>
  </si>
  <si>
    <t>LE GUA 2</t>
  </si>
  <si>
    <t>SAINTES USSP 3</t>
  </si>
  <si>
    <t xml:space="preserve">ROCHEFORT PM </t>
  </si>
  <si>
    <t>CHATELAILLON</t>
  </si>
  <si>
    <t xml:space="preserve">CHATELAILLON  </t>
  </si>
  <si>
    <t>SURGERES</t>
  </si>
  <si>
    <t>LES MATHES</t>
  </si>
  <si>
    <t xml:space="preserve">LES GONDS  </t>
  </si>
  <si>
    <t>JONZAC</t>
  </si>
  <si>
    <t xml:space="preserve">JONZAC  </t>
  </si>
  <si>
    <t>SAUJON</t>
  </si>
  <si>
    <t xml:space="preserve">SAUJON  </t>
  </si>
  <si>
    <t xml:space="preserve">BUSSAC FORET  </t>
  </si>
  <si>
    <t>MIREUIL</t>
  </si>
  <si>
    <t>ST SAUVEUR AUNIS</t>
  </si>
  <si>
    <t>ST XANDRE</t>
  </si>
  <si>
    <t xml:space="preserve">LE THOU  </t>
  </si>
  <si>
    <t>ROCHEFORT CP</t>
  </si>
  <si>
    <t>TONNAY CHARENTE</t>
  </si>
  <si>
    <t xml:space="preserve">BREUILLET  </t>
  </si>
  <si>
    <t>FONTAINE OZILLAC</t>
  </si>
  <si>
    <t xml:space="preserve">MONTENDRE  </t>
  </si>
  <si>
    <t>ST GEORGES DE DIDONNE</t>
  </si>
  <si>
    <t xml:space="preserve">FONTAINE OZILLAC </t>
  </si>
  <si>
    <t xml:space="preserve">GEMOZAC  </t>
  </si>
  <si>
    <t xml:space="preserve">ASPTT LA ROCHELLE  </t>
  </si>
  <si>
    <t xml:space="preserve">ST SAUVEUR AUNIS  </t>
  </si>
  <si>
    <t>AIGREFEUILLE</t>
  </si>
  <si>
    <t xml:space="preserve">LAGORD  </t>
  </si>
  <si>
    <t xml:space="preserve">LES MATHES  </t>
  </si>
  <si>
    <t>LE GUA</t>
  </si>
  <si>
    <t>PORT DES BARQUES</t>
  </si>
  <si>
    <t xml:space="preserve">TONNAY CHARENTE  </t>
  </si>
  <si>
    <t xml:space="preserve">PORT DES BARQUES  </t>
  </si>
  <si>
    <t xml:space="preserve">MARANS  </t>
  </si>
  <si>
    <t>LE THOU</t>
  </si>
  <si>
    <t xml:space="preserve">ST PALAIS  </t>
  </si>
  <si>
    <t xml:space="preserve">MARENNES  </t>
  </si>
  <si>
    <t xml:space="preserve">CLERAC  </t>
  </si>
  <si>
    <t xml:space="preserve">SAINTES AP  </t>
  </si>
  <si>
    <t xml:space="preserve">SAUJON VAUX  </t>
  </si>
  <si>
    <t>BUSSAC FORET</t>
  </si>
  <si>
    <t xml:space="preserve">NANCRAS  </t>
  </si>
  <si>
    <t xml:space="preserve">ST JULIEN ESCAP   </t>
  </si>
  <si>
    <t xml:space="preserve">SAINTES USSP  </t>
  </si>
  <si>
    <t>LE CHÂTEAU D OLERON 1</t>
  </si>
  <si>
    <t>ANGOULINS 1</t>
  </si>
  <si>
    <t>NIEUL SUR MER 1</t>
  </si>
  <si>
    <t>AIGREFEUILLE 1</t>
  </si>
  <si>
    <t>AIGREFEUILLE 2</t>
  </si>
  <si>
    <t>AIGREFEUILLE 3</t>
  </si>
  <si>
    <t>AIGREFEUILLE 4</t>
  </si>
  <si>
    <t xml:space="preserve">ST JEAN D'Y  </t>
  </si>
  <si>
    <t>07 avr</t>
  </si>
  <si>
    <t>14 avr</t>
  </si>
  <si>
    <t>28 avr</t>
  </si>
  <si>
    <t>05 mai</t>
  </si>
  <si>
    <t>12 mai</t>
  </si>
  <si>
    <t>07 avr.</t>
  </si>
  <si>
    <t>14 avr.</t>
  </si>
  <si>
    <t>28 avr.</t>
  </si>
  <si>
    <t>PORT DES BARQUE 5</t>
  </si>
  <si>
    <t>dim</t>
  </si>
  <si>
    <t xml:space="preserve"> à 09H00</t>
  </si>
  <si>
    <t>NANCRAS</t>
  </si>
  <si>
    <t>,dim</t>
  </si>
  <si>
    <t>à 09H00</t>
  </si>
  <si>
    <t xml:space="preserve">TONNAY CHARENTE </t>
  </si>
  <si>
    <t>EXEMPT</t>
  </si>
  <si>
    <t>TONNAY-CHARENTE 4</t>
  </si>
  <si>
    <t xml:space="preserve">PET ROCHEFORTAISE </t>
  </si>
  <si>
    <t xml:space="preserve">ASPTT LA ROCHELLE </t>
  </si>
  <si>
    <t>PET ROCHEFORTAISE</t>
  </si>
  <si>
    <t>LE CHÂTEAU D'OLERON</t>
  </si>
  <si>
    <t xml:space="preserve">AIGREFEUILLE </t>
  </si>
  <si>
    <t>TONNAY CHARENTE 1</t>
  </si>
  <si>
    <t>PET. ROCHEFORTAISE</t>
  </si>
  <si>
    <t xml:space="preserve">ROCHEFORT CP  </t>
  </si>
  <si>
    <t xml:space="preserve">ST PIERRE D'OLERON  </t>
  </si>
  <si>
    <t xml:space="preserve">SAINTES USSP </t>
  </si>
  <si>
    <t xml:space="preserve">ST XANDRE  </t>
  </si>
  <si>
    <t>ASPTT LA ROCHELLE</t>
  </si>
  <si>
    <t>MARANS</t>
  </si>
  <si>
    <t>ST SAUVEUR D'AUNIS</t>
  </si>
  <si>
    <t>SURGERES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</si>
</sst>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0" fillId="0" borderId="25" xfId="0" applyBorder="1" applyAlignment="1">
      <alignment horizontal="center" vertical="center"/>
    </xf>
    <xf numFmtId="0" fontId="0" fillId="3" borderId="0" xfId="0" applyFill="1"/>
    <xf numFmtId="0" fontId="0" fillId="7" borderId="0" xfId="0" applyFill="1"/>
    <xf numFmtId="0" fontId="0" fillId="4" borderId="0" xfId="0" applyFill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34" xfId="0" applyBorder="1"/>
    <xf numFmtId="0" fontId="2" fillId="0" borderId="0" xfId="0" applyFont="1"/>
    <xf numFmtId="0" fontId="2" fillId="6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34" xfId="0" applyFont="1" applyBorder="1" applyAlignment="1">
      <alignment vertical="center"/>
    </xf>
    <xf numFmtId="0" fontId="2" fillId="5" borderId="5" xfId="0" applyFont="1" applyFill="1" applyBorder="1"/>
    <xf numFmtId="0" fontId="2" fillId="5" borderId="6" xfId="0" applyFont="1" applyFill="1" applyBorder="1" applyAlignment="1">
      <alignment horizontal="center" vertical="center"/>
    </xf>
    <xf numFmtId="0" fontId="2" fillId="2" borderId="36" xfId="0" applyFont="1" applyFill="1" applyBorder="1"/>
    <xf numFmtId="0" fontId="2" fillId="5" borderId="16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0" fillId="6" borderId="0" xfId="0" applyFill="1"/>
    <xf numFmtId="0" fontId="0" fillId="6" borderId="25" xfId="0" applyFill="1" applyBorder="1" applyAlignment="1">
      <alignment horizontal="center" vertical="center"/>
    </xf>
    <xf numFmtId="0" fontId="0" fillId="6" borderId="8" xfId="0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6" borderId="25" xfId="0" applyFill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0" fillId="0" borderId="35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1" fillId="6" borderId="9" xfId="0" applyFont="1" applyFill="1" applyBorder="1" applyAlignment="1" applyProtection="1">
      <alignment horizontal="left" vertical="center"/>
      <protection locked="0"/>
    </xf>
    <xf numFmtId="0" fontId="0" fillId="10" borderId="17" xfId="0" applyFill="1" applyBorder="1" applyAlignment="1" applyProtection="1">
      <alignment horizontal="center" vertical="center"/>
      <protection locked="0"/>
    </xf>
    <xf numFmtId="0" fontId="0" fillId="10" borderId="4" xfId="0" applyFill="1" applyBorder="1" applyAlignment="1" applyProtection="1">
      <alignment horizontal="center" vertical="center"/>
      <protection locked="0"/>
    </xf>
    <xf numFmtId="0" fontId="0" fillId="10" borderId="1" xfId="0" applyFill="1" applyBorder="1" applyAlignment="1" applyProtection="1">
      <alignment horizontal="center" vertical="center"/>
      <protection locked="0"/>
    </xf>
    <xf numFmtId="0" fontId="0" fillId="10" borderId="3" xfId="0" applyFill="1" applyBorder="1" applyAlignment="1" applyProtection="1">
      <alignment horizontal="center" vertical="center"/>
      <protection locked="0"/>
    </xf>
    <xf numFmtId="0" fontId="0" fillId="10" borderId="31" xfId="0" applyFill="1" applyBorder="1" applyAlignment="1" applyProtection="1">
      <alignment horizontal="center" vertical="center"/>
      <protection locked="0"/>
    </xf>
    <xf numFmtId="0" fontId="0" fillId="10" borderId="2" xfId="0" applyFill="1" applyBorder="1" applyAlignment="1" applyProtection="1">
      <alignment horizontal="center" vertical="center"/>
      <protection locked="0"/>
    </xf>
    <xf numFmtId="0" fontId="0" fillId="10" borderId="32" xfId="0" applyFill="1" applyBorder="1" applyAlignment="1" applyProtection="1">
      <alignment horizontal="center" vertical="center"/>
      <protection locked="0"/>
    </xf>
    <xf numFmtId="0" fontId="0" fillId="10" borderId="17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0" fillId="0" borderId="4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8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2" fillId="8" borderId="5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0" fillId="0" borderId="22" xfId="0" applyBorder="1"/>
    <xf numFmtId="0" fontId="2" fillId="8" borderId="16" xfId="0" applyFont="1" applyFill="1" applyBorder="1" applyAlignment="1">
      <alignment horizontal="center"/>
    </xf>
    <xf numFmtId="0" fontId="2" fillId="8" borderId="42" xfId="0" applyFont="1" applyFill="1" applyBorder="1" applyAlignment="1">
      <alignment horizontal="center"/>
    </xf>
    <xf numFmtId="0" fontId="2" fillId="8" borderId="50" xfId="0" applyFont="1" applyFill="1" applyBorder="1" applyAlignment="1">
      <alignment horizontal="center"/>
    </xf>
    <xf numFmtId="0" fontId="0" fillId="8" borderId="43" xfId="0" applyFill="1" applyBorder="1" applyAlignment="1">
      <alignment horizontal="center"/>
    </xf>
    <xf numFmtId="0" fontId="0" fillId="8" borderId="44" xfId="0" applyFill="1" applyBorder="1" applyAlignment="1">
      <alignment horizont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/>
    <xf numFmtId="0" fontId="0" fillId="0" borderId="13" xfId="0" applyBorder="1"/>
    <xf numFmtId="0" fontId="0" fillId="0" borderId="52" xfId="0" applyBorder="1"/>
    <xf numFmtId="0" fontId="2" fillId="2" borderId="5" xfId="0" applyFont="1" applyFill="1" applyBorder="1"/>
    <xf numFmtId="0" fontId="0" fillId="0" borderId="53" xfId="0" applyBorder="1"/>
    <xf numFmtId="0" fontId="2" fillId="5" borderId="53" xfId="0" applyFont="1" applyFill="1" applyBorder="1"/>
    <xf numFmtId="0" fontId="2" fillId="2" borderId="35" xfId="0" applyFont="1" applyFill="1" applyBorder="1" applyAlignment="1">
      <alignment horizontal="center" vertical="center"/>
    </xf>
    <xf numFmtId="0" fontId="0" fillId="0" borderId="35" xfId="0" applyBorder="1" applyAlignment="1">
      <alignment horizontal="left"/>
    </xf>
    <xf numFmtId="0" fontId="2" fillId="8" borderId="54" xfId="0" applyFont="1" applyFill="1" applyBorder="1" applyAlignment="1">
      <alignment horizontal="center"/>
    </xf>
    <xf numFmtId="0" fontId="2" fillId="8" borderId="55" xfId="0" applyFont="1" applyFill="1" applyBorder="1" applyAlignment="1">
      <alignment horizontal="center"/>
    </xf>
    <xf numFmtId="0" fontId="0" fillId="0" borderId="45" xfId="0" applyBorder="1" applyAlignment="1">
      <alignment horizontal="left"/>
    </xf>
    <xf numFmtId="0" fontId="2" fillId="8" borderId="13" xfId="0" applyFont="1" applyFill="1" applyBorder="1" applyAlignment="1">
      <alignment horizontal="center"/>
    </xf>
    <xf numFmtId="0" fontId="0" fillId="0" borderId="46" xfId="0" applyBorder="1" applyAlignment="1">
      <alignment horizontal="left"/>
    </xf>
    <xf numFmtId="0" fontId="2" fillId="8" borderId="15" xfId="0" applyFont="1" applyFill="1" applyBorder="1" applyAlignment="1">
      <alignment horizontal="center"/>
    </xf>
    <xf numFmtId="0" fontId="2" fillId="8" borderId="44" xfId="0" applyFont="1" applyFill="1" applyBorder="1" applyAlignment="1">
      <alignment horizontal="center"/>
    </xf>
    <xf numFmtId="0" fontId="2" fillId="2" borderId="45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0" fillId="6" borderId="46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6" borderId="43" xfId="0" applyFill="1" applyBorder="1" applyAlignment="1">
      <alignment horizontal="center"/>
    </xf>
    <xf numFmtId="0" fontId="0" fillId="6" borderId="44" xfId="0" applyFill="1" applyBorder="1" applyAlignment="1">
      <alignment horizontal="center"/>
    </xf>
    <xf numFmtId="0" fontId="2" fillId="8" borderId="43" xfId="0" applyFont="1" applyFill="1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42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49" fontId="0" fillId="0" borderId="22" xfId="0" applyNumberFormat="1" applyBorder="1" applyAlignment="1" applyProtection="1">
      <alignment horizontal="center"/>
      <protection locked="0"/>
    </xf>
    <xf numFmtId="49" fontId="0" fillId="0" borderId="24" xfId="0" applyNumberFormat="1" applyBorder="1" applyAlignment="1" applyProtection="1">
      <alignment horizontal="center"/>
      <protection locked="0"/>
    </xf>
    <xf numFmtId="49" fontId="0" fillId="0" borderId="7" xfId="0" applyNumberFormat="1" applyBorder="1" applyAlignment="1" applyProtection="1">
      <alignment horizontal="center"/>
      <protection locked="0"/>
    </xf>
    <xf numFmtId="49" fontId="0" fillId="0" borderId="9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49" fontId="0" fillId="0" borderId="22" xfId="0" applyNumberFormat="1" applyBorder="1" applyAlignment="1">
      <alignment horizontal="center"/>
    </xf>
    <xf numFmtId="49" fontId="0" fillId="0" borderId="24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0" borderId="12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6" borderId="14" xfId="0" applyFill="1" applyBorder="1" applyAlignment="1">
      <alignment horizontal="left" vertical="center"/>
    </xf>
    <xf numFmtId="0" fontId="0" fillId="6" borderId="20" xfId="0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6" borderId="28" xfId="0" applyFill="1" applyBorder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6" borderId="41" xfId="0" applyFill="1" applyBorder="1" applyAlignment="1">
      <alignment horizontal="left" vertic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6" borderId="12" xfId="0" applyFill="1" applyBorder="1" applyAlignment="1">
      <alignment horizontal="left" vertical="center"/>
    </xf>
    <xf numFmtId="0" fontId="0" fillId="6" borderId="19" xfId="0" applyFill="1" applyBorder="1" applyAlignment="1">
      <alignment horizontal="left" vertical="center"/>
    </xf>
    <xf numFmtId="0" fontId="0" fillId="6" borderId="13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6" borderId="27" xfId="0" applyFill="1" applyBorder="1" applyAlignment="1">
      <alignment horizontal="left" vertical="center"/>
    </xf>
    <xf numFmtId="0" fontId="0" fillId="6" borderId="25" xfId="0" applyFill="1" applyBorder="1" applyAlignment="1">
      <alignment horizontal="left" vertical="center"/>
    </xf>
    <xf numFmtId="0" fontId="0" fillId="6" borderId="26" xfId="0" applyFill="1" applyBorder="1" applyAlignment="1">
      <alignment horizontal="left" vertical="center"/>
    </xf>
    <xf numFmtId="0" fontId="1" fillId="6" borderId="7" xfId="0" applyFont="1" applyFill="1" applyBorder="1" applyAlignment="1">
      <alignment horizontal="right" vertical="center"/>
    </xf>
    <xf numFmtId="0" fontId="1" fillId="6" borderId="8" xfId="0" applyFont="1" applyFill="1" applyBorder="1" applyAlignment="1">
      <alignment horizontal="right" vertical="center"/>
    </xf>
    <xf numFmtId="0" fontId="1" fillId="6" borderId="8" xfId="0" applyFont="1" applyFill="1" applyBorder="1" applyAlignment="1" applyProtection="1">
      <alignment horizontal="right" vertical="center"/>
      <protection locked="0"/>
    </xf>
    <xf numFmtId="16" fontId="1" fillId="6" borderId="8" xfId="0" applyNumberFormat="1" applyFont="1" applyFill="1" applyBorder="1" applyAlignment="1" applyProtection="1">
      <alignment horizontal="center" vertical="center"/>
      <protection locked="0"/>
    </xf>
    <xf numFmtId="0" fontId="1" fillId="6" borderId="8" xfId="0" applyFont="1" applyFill="1" applyBorder="1" applyAlignment="1" applyProtection="1">
      <alignment horizontal="center" vertical="center"/>
      <protection locked="0"/>
    </xf>
    <xf numFmtId="0" fontId="0" fillId="6" borderId="38" xfId="0" applyFill="1" applyBorder="1" applyAlignment="1">
      <alignment horizontal="left" vertical="center"/>
    </xf>
    <xf numFmtId="0" fontId="0" fillId="6" borderId="39" xfId="0" applyFill="1" applyBorder="1" applyAlignment="1">
      <alignment horizontal="left" vertical="center"/>
    </xf>
    <xf numFmtId="0" fontId="0" fillId="6" borderId="40" xfId="0" applyFill="1" applyBorder="1" applyAlignment="1">
      <alignment horizontal="left" vertical="center"/>
    </xf>
    <xf numFmtId="0" fontId="0" fillId="6" borderId="22" xfId="0" applyFill="1" applyBorder="1" applyAlignment="1">
      <alignment horizontal="left" vertical="center"/>
    </xf>
    <xf numFmtId="0" fontId="0" fillId="6" borderId="23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6" borderId="37" xfId="0" applyFill="1" applyBorder="1" applyAlignment="1">
      <alignment horizontal="left" vertical="center"/>
    </xf>
    <xf numFmtId="0" fontId="0" fillId="9" borderId="12" xfId="0" applyFill="1" applyBorder="1" applyAlignment="1" applyProtection="1">
      <alignment horizontal="left" vertical="center"/>
      <protection locked="0"/>
    </xf>
    <xf numFmtId="0" fontId="0" fillId="9" borderId="19" xfId="0" applyFill="1" applyBorder="1" applyAlignment="1" applyProtection="1">
      <alignment horizontal="left" vertical="center"/>
      <protection locked="0"/>
    </xf>
    <xf numFmtId="0" fontId="0" fillId="9" borderId="13" xfId="0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9" borderId="14" xfId="0" applyFill="1" applyBorder="1" applyAlignment="1" applyProtection="1">
      <alignment horizontal="left" vertical="center"/>
      <protection locked="0"/>
    </xf>
    <xf numFmtId="0" fontId="0" fillId="9" borderId="20" xfId="0" applyFill="1" applyBorder="1" applyAlignment="1" applyProtection="1">
      <alignment horizontal="left" vertical="center"/>
      <protection locked="0"/>
    </xf>
    <xf numFmtId="0" fontId="0" fillId="9" borderId="15" xfId="0" applyFill="1" applyBorder="1" applyAlignment="1" applyProtection="1">
      <alignment horizontal="left" vertical="center"/>
      <protection locked="0"/>
    </xf>
    <xf numFmtId="0" fontId="0" fillId="9" borderId="27" xfId="0" applyFill="1" applyBorder="1" applyAlignment="1" applyProtection="1">
      <alignment horizontal="left" vertical="center"/>
      <protection locked="0"/>
    </xf>
    <xf numFmtId="0" fontId="0" fillId="9" borderId="25" xfId="0" applyFill="1" applyBorder="1" applyAlignment="1" applyProtection="1">
      <alignment horizontal="left" vertical="center"/>
      <protection locked="0"/>
    </xf>
    <xf numFmtId="0" fontId="0" fillId="9" borderId="26" xfId="0" applyFill="1" applyBorder="1" applyAlignment="1" applyProtection="1">
      <alignment horizontal="left" vertical="center"/>
      <protection locked="0"/>
    </xf>
    <xf numFmtId="0" fontId="0" fillId="9" borderId="10" xfId="0" applyFill="1" applyBorder="1" applyAlignment="1" applyProtection="1">
      <alignment horizontal="left" vertical="center"/>
      <protection locked="0"/>
    </xf>
    <xf numFmtId="0" fontId="0" fillId="9" borderId="21" xfId="0" applyFill="1" applyBorder="1" applyAlignment="1" applyProtection="1">
      <alignment horizontal="left" vertical="center"/>
      <protection locked="0"/>
    </xf>
    <xf numFmtId="0" fontId="0" fillId="9" borderId="11" xfId="0" applyFill="1" applyBorder="1" applyAlignment="1" applyProtection="1">
      <alignment horizontal="left" vertical="center"/>
      <protection locked="0"/>
    </xf>
    <xf numFmtId="0" fontId="0" fillId="9" borderId="22" xfId="0" applyFill="1" applyBorder="1" applyAlignment="1" applyProtection="1">
      <alignment horizontal="left" vertical="center"/>
      <protection locked="0"/>
    </xf>
    <xf numFmtId="0" fontId="0" fillId="9" borderId="23" xfId="0" applyFill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2" fillId="5" borderId="25" xfId="0" applyFont="1" applyFill="1" applyBorder="1" applyAlignment="1">
      <alignment horizontal="center" vertical="center"/>
    </xf>
    <xf numFmtId="0" fontId="1" fillId="6" borderId="8" xfId="0" applyFont="1" applyFill="1" applyBorder="1" applyAlignment="1" applyProtection="1">
      <alignment horizontal="left" vertical="center"/>
      <protection locked="0"/>
    </xf>
    <xf numFmtId="49" fontId="0" fillId="0" borderId="53" xfId="0" applyNumberFormat="1" applyBorder="1" applyAlignment="1" applyProtection="1">
      <alignment horizontal="center"/>
      <protection locked="0"/>
    </xf>
  </cellXfs>
  <cellStyles count="1">
    <cellStyle name="Normal" xfId="0" builtinId="0"/>
  </cellStyles>
  <dxfs count="92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9" defaultPivotStyle="PivotStyleLight16"/>
  <colors>
    <mruColors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L76"/>
  <sheetViews>
    <sheetView topLeftCell="A7" zoomScale="154" zoomScaleNormal="154" workbookViewId="0">
      <selection activeCell="F11" sqref="F11:K11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44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155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28</v>
      </c>
      <c r="C9" s="182"/>
      <c r="D9" s="183"/>
      <c r="E9" s="52">
        <v>24</v>
      </c>
      <c r="F9" s="184" t="s">
        <v>32</v>
      </c>
      <c r="G9" s="185"/>
      <c r="H9" s="185"/>
      <c r="I9" s="185"/>
      <c r="J9" s="185"/>
      <c r="K9" s="185"/>
      <c r="L9" s="56">
        <v>12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29</v>
      </c>
      <c r="C10" s="172"/>
      <c r="D10" s="173"/>
      <c r="E10" s="53">
        <v>28</v>
      </c>
      <c r="F10" s="171" t="s">
        <v>33</v>
      </c>
      <c r="G10" s="172"/>
      <c r="H10" s="172"/>
      <c r="I10" s="172"/>
      <c r="J10" s="172"/>
      <c r="K10" s="173"/>
      <c r="L10" s="57">
        <v>8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30</v>
      </c>
      <c r="C11" s="172"/>
      <c r="D11" s="173"/>
      <c r="E11" s="54">
        <v>20</v>
      </c>
      <c r="F11" s="171" t="s">
        <v>237</v>
      </c>
      <c r="G11" s="172"/>
      <c r="H11" s="172"/>
      <c r="I11" s="172"/>
      <c r="J11" s="172"/>
      <c r="K11" s="173"/>
      <c r="L11" s="57">
        <v>16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31</v>
      </c>
      <c r="C12" s="176"/>
      <c r="D12" s="177"/>
      <c r="E12" s="55">
        <v>36</v>
      </c>
      <c r="F12" s="178" t="s">
        <v>34</v>
      </c>
      <c r="G12" s="179"/>
      <c r="H12" s="179"/>
      <c r="I12" s="179"/>
      <c r="J12" s="179"/>
      <c r="K12" s="180"/>
      <c r="L12" s="58">
        <v>0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155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 xml:space="preserve"> ST XANDRE 1</v>
      </c>
      <c r="C15" s="168"/>
      <c r="D15" s="170"/>
      <c r="E15" s="52">
        <v>14</v>
      </c>
      <c r="F15" s="150" t="str">
        <f>F11</f>
        <v>SURGERES 1</v>
      </c>
      <c r="G15" s="151"/>
      <c r="H15" s="151"/>
      <c r="I15" s="151"/>
      <c r="J15" s="151"/>
      <c r="K15" s="152"/>
      <c r="L15" s="56">
        <v>22</v>
      </c>
    </row>
    <row r="16" spans="2:19" ht="12.95" customHeight="1" x14ac:dyDescent="0.25">
      <c r="B16" s="150" t="str">
        <f>B9</f>
        <v>ROCHEFORT PM2</v>
      </c>
      <c r="C16" s="151"/>
      <c r="D16" s="152"/>
      <c r="E16" s="53">
        <v>20</v>
      </c>
      <c r="F16" s="150" t="str">
        <f>B11</f>
        <v>CHATELAILLON 2</v>
      </c>
      <c r="G16" s="151"/>
      <c r="H16" s="151"/>
      <c r="I16" s="151"/>
      <c r="J16" s="151"/>
      <c r="K16" s="152"/>
      <c r="L16" s="57">
        <v>16</v>
      </c>
    </row>
    <row r="17" spans="2:12" ht="12.95" customHeight="1" x14ac:dyDescent="0.25">
      <c r="B17" s="150" t="str">
        <f>B10</f>
        <v>MIREUIL 1</v>
      </c>
      <c r="C17" s="151"/>
      <c r="D17" s="152"/>
      <c r="E17" s="54">
        <v>16</v>
      </c>
      <c r="F17" s="150" t="str">
        <f>B12</f>
        <v>MARANS 1</v>
      </c>
      <c r="G17" s="151"/>
      <c r="H17" s="151"/>
      <c r="I17" s="151"/>
      <c r="J17" s="151"/>
      <c r="K17" s="152"/>
      <c r="L17" s="57">
        <v>20</v>
      </c>
    </row>
    <row r="18" spans="2:12" ht="12.95" customHeight="1" thickBot="1" x14ac:dyDescent="0.3">
      <c r="B18" s="132" t="str">
        <f>F10</f>
        <v>STE MARIE DE RE 1</v>
      </c>
      <c r="C18" s="133"/>
      <c r="D18" s="134"/>
      <c r="E18" s="55">
        <v>36</v>
      </c>
      <c r="F18" s="156" t="str">
        <f>F12</f>
        <v>LES MATHES 1</v>
      </c>
      <c r="G18" s="157"/>
      <c r="H18" s="157"/>
      <c r="I18" s="157"/>
      <c r="J18" s="157"/>
      <c r="K18" s="158"/>
      <c r="L18" s="58">
        <v>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156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MIREUIL 1</v>
      </c>
      <c r="C21" s="165"/>
      <c r="D21" s="166"/>
      <c r="E21" s="52"/>
      <c r="F21" s="167" t="str">
        <f>B11</f>
        <v>CHATELAILLON 2</v>
      </c>
      <c r="G21" s="168"/>
      <c r="H21" s="168"/>
      <c r="I21" s="168"/>
      <c r="J21" s="168"/>
      <c r="K21" s="168"/>
      <c r="L21" s="56"/>
    </row>
    <row r="22" spans="2:12" ht="12.95" customHeight="1" x14ac:dyDescent="0.25">
      <c r="B22" s="150" t="str">
        <f>B9</f>
        <v>ROCHEFORT PM2</v>
      </c>
      <c r="C22" s="151"/>
      <c r="D22" s="152"/>
      <c r="E22" s="53"/>
      <c r="F22" s="150" t="str">
        <f>B12</f>
        <v>MARANS 1</v>
      </c>
      <c r="G22" s="151"/>
      <c r="H22" s="151"/>
      <c r="I22" s="151"/>
      <c r="J22" s="151"/>
      <c r="K22" s="152"/>
      <c r="L22" s="57"/>
    </row>
    <row r="23" spans="2:12" ht="12.95" customHeight="1" x14ac:dyDescent="0.25">
      <c r="B23" s="150" t="str">
        <f>F10</f>
        <v>STE MARIE DE RE 1</v>
      </c>
      <c r="C23" s="151"/>
      <c r="D23" s="152"/>
      <c r="E23" s="54"/>
      <c r="F23" s="150" t="str">
        <f>F11</f>
        <v>SURGERES 1</v>
      </c>
      <c r="G23" s="151"/>
      <c r="H23" s="151"/>
      <c r="I23" s="151"/>
      <c r="J23" s="151"/>
      <c r="K23" s="152"/>
      <c r="L23" s="57"/>
    </row>
    <row r="24" spans="2:12" ht="12.95" customHeight="1" thickBot="1" x14ac:dyDescent="0.3">
      <c r="B24" s="132" t="str">
        <f>F9</f>
        <v xml:space="preserve"> ST XANDRE 1</v>
      </c>
      <c r="C24" s="133"/>
      <c r="D24" s="134"/>
      <c r="E24" s="55"/>
      <c r="F24" s="156" t="str">
        <f>F12</f>
        <v>LES MATHES 1</v>
      </c>
      <c r="G24" s="157"/>
      <c r="H24" s="157"/>
      <c r="I24" s="157"/>
      <c r="J24" s="157"/>
      <c r="K24" s="158"/>
      <c r="L24" s="58"/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157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STE MARIE DE RE 1</v>
      </c>
      <c r="C27" s="142"/>
      <c r="D27" s="143"/>
      <c r="E27" s="52"/>
      <c r="F27" s="167" t="str">
        <f>F9</f>
        <v xml:space="preserve"> ST XANDRE 1</v>
      </c>
      <c r="G27" s="168"/>
      <c r="H27" s="168"/>
      <c r="I27" s="168"/>
      <c r="J27" s="168"/>
      <c r="K27" s="168"/>
      <c r="L27" s="56"/>
    </row>
    <row r="28" spans="2:12" ht="12.95" customHeight="1" x14ac:dyDescent="0.25">
      <c r="B28" s="150" t="str">
        <f>B9</f>
        <v>ROCHEFORT PM2</v>
      </c>
      <c r="C28" s="151"/>
      <c r="D28" s="152"/>
      <c r="E28" s="53"/>
      <c r="F28" s="128" t="str">
        <f>B10</f>
        <v>MIREUIL 1</v>
      </c>
      <c r="G28" s="129"/>
      <c r="H28" s="129"/>
      <c r="I28" s="129"/>
      <c r="J28" s="129"/>
      <c r="K28" s="130"/>
      <c r="L28" s="57"/>
    </row>
    <row r="29" spans="2:12" ht="12.95" customHeight="1" x14ac:dyDescent="0.25">
      <c r="B29" s="128" t="str">
        <f>F11</f>
        <v>SURGERES 1</v>
      </c>
      <c r="C29" s="129"/>
      <c r="D29" s="130"/>
      <c r="E29" s="54"/>
      <c r="F29" s="128" t="str">
        <f>B12</f>
        <v>MARANS 1</v>
      </c>
      <c r="G29" s="129"/>
      <c r="H29" s="129"/>
      <c r="I29" s="129"/>
      <c r="J29" s="129"/>
      <c r="K29" s="130"/>
      <c r="L29" s="57"/>
    </row>
    <row r="30" spans="2:12" ht="12.95" customHeight="1" thickBot="1" x14ac:dyDescent="0.3">
      <c r="B30" s="132" t="str">
        <f>B11</f>
        <v>CHATELAILLON 2</v>
      </c>
      <c r="C30" s="133"/>
      <c r="D30" s="134"/>
      <c r="E30" s="55"/>
      <c r="F30" s="156" t="str">
        <f>F12</f>
        <v>LES MATHES 1</v>
      </c>
      <c r="G30" s="157"/>
      <c r="H30" s="157"/>
      <c r="I30" s="157"/>
      <c r="J30" s="157"/>
      <c r="K30" s="158"/>
      <c r="L30" s="58"/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158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CHATELAILLON 2</v>
      </c>
      <c r="C33" s="165"/>
      <c r="D33" s="166"/>
      <c r="E33" s="52"/>
      <c r="F33" s="128" t="str">
        <f>B12</f>
        <v>MARANS 1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ROCHEFORT PM2</v>
      </c>
      <c r="C34" s="151"/>
      <c r="D34" s="152"/>
      <c r="E34" s="53"/>
      <c r="F34" s="150" t="str">
        <f>F10</f>
        <v>STE MARIE DE RE 1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 xml:space="preserve"> ST XANDRE 1</v>
      </c>
      <c r="C35" s="129"/>
      <c r="D35" s="130"/>
      <c r="E35" s="54"/>
      <c r="F35" s="128" t="str">
        <f>B10</f>
        <v>MIREUIL 1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SURGERES 1</v>
      </c>
      <c r="C36" s="139"/>
      <c r="D36" s="169"/>
      <c r="E36" s="55"/>
      <c r="F36" s="156" t="str">
        <f>F12</f>
        <v>LES MATHES 1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158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MARANS 1</v>
      </c>
      <c r="C39" s="165"/>
      <c r="D39" s="166"/>
      <c r="E39" s="52"/>
      <c r="F39" s="167" t="str">
        <f>F9</f>
        <v xml:space="preserve"> ST XANDRE 1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ROCHEFORT PM2</v>
      </c>
      <c r="C40" s="151"/>
      <c r="D40" s="152"/>
      <c r="E40" s="53"/>
      <c r="F40" s="150" t="str">
        <f>F11</f>
        <v>SURGERES 1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STE MARIE DE RE 1</v>
      </c>
      <c r="C41" s="129"/>
      <c r="D41" s="130"/>
      <c r="E41" s="54"/>
      <c r="F41" s="128" t="str">
        <f>B11</f>
        <v>CHATELAILLON 2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MIREUIL 1</v>
      </c>
      <c r="C42" s="133"/>
      <c r="D42" s="134"/>
      <c r="E42" s="55"/>
      <c r="F42" s="156" t="str">
        <f>F12</f>
        <v>LES MATHES 1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159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SURGERES 1</v>
      </c>
      <c r="C45" s="142"/>
      <c r="D45" s="143"/>
      <c r="E45" s="59"/>
      <c r="F45" s="144" t="str">
        <f>B10</f>
        <v>MIREUIL 1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 xml:space="preserve"> ST XANDRE 1</v>
      </c>
      <c r="C46" s="151"/>
      <c r="D46" s="152"/>
      <c r="E46" s="60"/>
      <c r="F46" s="128" t="str">
        <f>B11</f>
        <v>CHATELAILLON 2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STE MARIE DE RE 1</v>
      </c>
      <c r="C47" s="129"/>
      <c r="D47" s="130"/>
      <c r="E47" s="61"/>
      <c r="F47" s="128" t="str">
        <f>B12</f>
        <v>MARANS 1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ROCHEFORT PM2</v>
      </c>
      <c r="C48" s="133"/>
      <c r="D48" s="134"/>
      <c r="E48" s="55"/>
      <c r="F48" s="135" t="str">
        <f>F12</f>
        <v>LES MATHES 1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STE MARIE DE RE 1</v>
      </c>
      <c r="C53" s="34"/>
      <c r="D53" s="20" t="str" cm="1">
        <f t="array" ref="D53">_xlfn.IFS(L10=0,"0",L10=18,"2",L10&gt;18,"3",L10&lt;18,"1")</f>
        <v>1</v>
      </c>
      <c r="E53" s="22">
        <f>L10-E10</f>
        <v>-20</v>
      </c>
      <c r="F53" s="20" t="str" cm="1">
        <f t="array" ref="F53">_xlfn.IFS(E18=0,"0",E18=18,"2",E18&gt;18,"3",E18&lt;18,"1")</f>
        <v>3</v>
      </c>
      <c r="G53" s="22">
        <f>E18-L18</f>
        <v>36</v>
      </c>
      <c r="H53" s="20" t="str" cm="1">
        <f t="array" ref="H53">_xlfn.IFS(E23=0,"0",E23=18,"2",E23&gt;18,"3",E23&lt;18,"1")</f>
        <v>0</v>
      </c>
      <c r="I53" s="23">
        <f>E23-L23</f>
        <v>0</v>
      </c>
      <c r="J53" s="20" t="str" cm="1">
        <f t="array" ref="J53">_xlfn.IFS(E27=0,"0",E27=18,"2",E27&gt;18,"3",E27&lt;18,"1")</f>
        <v>0</v>
      </c>
      <c r="K53" s="22">
        <f>E27-L27</f>
        <v>0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4</v>
      </c>
      <c r="S53" s="17">
        <f t="shared" si="0"/>
        <v>16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MARANS 1</v>
      </c>
      <c r="C54" s="35"/>
      <c r="D54" s="20" t="str" cm="1">
        <f t="array" ref="D54">_xlfn.IFS(E12=0,"0",E12=18,"2",E12&gt;18,"3",E12&lt;18,"1")</f>
        <v>3</v>
      </c>
      <c r="E54" s="22">
        <f>E12-L12</f>
        <v>36</v>
      </c>
      <c r="F54" s="20" t="str" cm="1">
        <f t="array" ref="F54">_xlfn.IFS(L17=0,"0",L17=18,"2",L17&gt;18,"3",L17&lt;18,"1")</f>
        <v>3</v>
      </c>
      <c r="G54" s="22">
        <f>L17-E17</f>
        <v>4</v>
      </c>
      <c r="H54" s="20" t="str" cm="1">
        <f t="array" ref="H54">_xlfn.IFS(L22=0,"0",L22=18,"2",L22&gt;18,"3",L22&lt;18,"1")</f>
        <v>0</v>
      </c>
      <c r="I54" s="23">
        <f>L22-E22</f>
        <v>0</v>
      </c>
      <c r="J54" s="20" t="str" cm="1">
        <f t="array" ref="J54">_xlfn.IFS(L29=0,"0",L29=18,"2",L29&gt;18,"3",L29&lt;18,"1")</f>
        <v>0</v>
      </c>
      <c r="K54" s="22">
        <f>L29-E29</f>
        <v>0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6</v>
      </c>
      <c r="S54" s="17">
        <f t="shared" si="0"/>
        <v>40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ROCHEFORT PM2</v>
      </c>
      <c r="C55" s="36"/>
      <c r="D55" s="20" t="str" cm="1">
        <f t="array" ref="D55">_xlfn.IFS(E9=0,"0",E9=18,"2",E9&gt;18,"3",E9&lt;18,"1")</f>
        <v>3</v>
      </c>
      <c r="E55" s="22">
        <f>E9-L9</f>
        <v>12</v>
      </c>
      <c r="F55" s="20" t="str" cm="1">
        <f t="array" ref="F55">_xlfn.IFS(E16=0,"0",E16=18,"2",E16&gt;18,"3",E16&lt;18,"1")</f>
        <v>3</v>
      </c>
      <c r="G55" s="22">
        <f>E16-L16</f>
        <v>4</v>
      </c>
      <c r="H55" s="20" t="str" cm="1">
        <f t="array" ref="H55">_xlfn.IFS(E22=0,"0",E22=18,"2",E22&gt;18,"3",E22&lt;18,"1")</f>
        <v>0</v>
      </c>
      <c r="I55" s="23">
        <f>E22-L22</f>
        <v>0</v>
      </c>
      <c r="J55" s="20" t="str" cm="1">
        <f t="array" ref="J55">_xlfn.IFS(E30=0,"0",E30=18,"2",E30&gt;18,"3",E30&lt;18,"1")</f>
        <v>0</v>
      </c>
      <c r="K55" s="22">
        <f>E28-L28</f>
        <v>0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6</v>
      </c>
      <c r="S55" s="17">
        <f t="shared" si="0"/>
        <v>16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CHATELAILLON 2</v>
      </c>
      <c r="C56" s="34"/>
      <c r="D56" s="20" t="str" cm="1">
        <f t="array" ref="D56">_xlfn.IFS(E11=0,"0",E11=18,"2",E11&gt;18,"3",E11&lt;18,"1")</f>
        <v>3</v>
      </c>
      <c r="E56" s="22">
        <f>E11-L11</f>
        <v>4</v>
      </c>
      <c r="F56" s="20" t="str" cm="1">
        <f t="array" ref="F56">_xlfn.IFS(L16=0,"0",L16=18,"2",L16&gt;18,"3",L16&lt;18,"1")</f>
        <v>1</v>
      </c>
      <c r="G56" s="22">
        <f>L16-E16</f>
        <v>-4</v>
      </c>
      <c r="H56" s="20" t="str" cm="1">
        <f t="array" ref="H56">_xlfn.IFS(L21=0,"0",L21=18,"2",L21&gt;18,"3",L21&lt;18,"1")</f>
        <v>0</v>
      </c>
      <c r="I56" s="23">
        <f>L21-E21</f>
        <v>0</v>
      </c>
      <c r="J56" s="20" t="str" cm="1">
        <f t="array" ref="J56">_xlfn.IFS(E30=0,"0",E30=18,"2",E30&gt;18,"3",E30&lt;18,"1")</f>
        <v>0</v>
      </c>
      <c r="K56" s="22">
        <f>E30-L30</f>
        <v>0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4</v>
      </c>
      <c r="S56" s="17">
        <f t="shared" si="0"/>
        <v>0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SURGERES 1</v>
      </c>
      <c r="C57" s="34"/>
      <c r="D57" s="20" t="str" cm="1">
        <f t="array" ref="D57">_xlfn.IFS(L11=0,"0",L11=18,"2",L11&gt;18,"3",L11&lt;18,"1")</f>
        <v>1</v>
      </c>
      <c r="E57" s="22">
        <f>L11-E11</f>
        <v>-4</v>
      </c>
      <c r="F57" s="20" t="str" cm="1">
        <f t="array" ref="F57">_xlfn.IFS(L15=0,"0",L15=18,"2",L15&gt;18,"3",L15&lt;18,"1")</f>
        <v>3</v>
      </c>
      <c r="G57" s="22">
        <f>L15-E15</f>
        <v>8</v>
      </c>
      <c r="H57" s="20" t="str" cm="1">
        <f t="array" ref="H57">_xlfn.IFS(L23=0,"0",L23=18,"2",L23&gt;18,"3",L23&lt;18,"1")</f>
        <v>0</v>
      </c>
      <c r="I57" s="23">
        <f>L23-E23</f>
        <v>0</v>
      </c>
      <c r="J57" s="20" t="str" cm="1">
        <f t="array" ref="J57">_xlfn.IFS(E29=0,"0",E29=18,"2",E29&gt;18,"3",E29&lt;18,"1")</f>
        <v>0</v>
      </c>
      <c r="K57" s="22">
        <f>E29-L29</f>
        <v>0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4</v>
      </c>
      <c r="S57" s="17">
        <f t="shared" si="0"/>
        <v>4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 xml:space="preserve"> ST XANDRE 1</v>
      </c>
      <c r="C58" s="34"/>
      <c r="D58" s="20" t="str" cm="1">
        <f t="array" ref="D58">_xlfn.IFS(L9=0,"0",L9=18,"2",L9&gt;18,"3",L9&lt;18,"1")</f>
        <v>1</v>
      </c>
      <c r="E58" s="22">
        <f>L9-E9</f>
        <v>-12</v>
      </c>
      <c r="F58" s="20" t="str" cm="1">
        <f t="array" ref="F58">_xlfn.IFS(E15=0,"0",E15=18,"2",E15&gt;18,"3",E15&lt;18,"1")</f>
        <v>1</v>
      </c>
      <c r="G58" s="22">
        <f>E15-L15</f>
        <v>-8</v>
      </c>
      <c r="H58" s="20" t="str" cm="1">
        <f t="array" ref="H58">_xlfn.IFS(E24=0,"0",E24=18,"2",E24&gt;18,"3",E24&lt;18,"1")</f>
        <v>0</v>
      </c>
      <c r="I58" s="23">
        <f>E24-L24</f>
        <v>0</v>
      </c>
      <c r="J58" s="20" t="str" cm="1">
        <f t="array" ref="J58">_xlfn.IFS(L27=0,"0",L27=18,"2",L27&gt;18,"3",L27&lt;18,"1")</f>
        <v>0</v>
      </c>
      <c r="K58" s="22">
        <f>L27-E27</f>
        <v>0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2</v>
      </c>
      <c r="S58" s="17">
        <f t="shared" si="0"/>
        <v>-20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MIREUIL 1</v>
      </c>
      <c r="C59" s="65"/>
      <c r="D59" s="66" t="str" cm="1">
        <f t="array" ref="D59">_xlfn.IFS(E10=0,"0",E10=18,"2",E10&gt;18,"3",E10&lt;18,"1")</f>
        <v>3</v>
      </c>
      <c r="E59" s="67">
        <f>E10-L10</f>
        <v>20</v>
      </c>
      <c r="F59" s="66" t="str" cm="1">
        <f t="array" ref="F59">_xlfn.IFS(E17=0,"0",E17=18,"2",E17&gt;18,"3",E17&lt;18,"1")</f>
        <v>1</v>
      </c>
      <c r="G59" s="67">
        <f>E17-L17</f>
        <v>-4</v>
      </c>
      <c r="H59" s="66" t="str" cm="1">
        <f t="array" ref="H59">_xlfn.IFS(E21=0,"0",E21=18,"2",E21&gt;18,"3",E21&lt;18,"1")</f>
        <v>0</v>
      </c>
      <c r="I59" s="68">
        <f>E21-L21</f>
        <v>0</v>
      </c>
      <c r="J59" s="66" t="str" cm="1">
        <f t="array" ref="J59">_xlfn.IFS(L28=0,"0",L28=18,"2",L28&gt;18,"3",L28&lt;18,"1")</f>
        <v>0</v>
      </c>
      <c r="K59" s="67">
        <f>L28-E28</f>
        <v>0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4</v>
      </c>
      <c r="S59" s="70">
        <f t="shared" si="0"/>
        <v>16</v>
      </c>
    </row>
    <row r="60" spans="1:38" ht="15.75" hidden="1" customHeight="1" thickBot="1" x14ac:dyDescent="0.3">
      <c r="A60" s="25">
        <v>8</v>
      </c>
      <c r="B60" s="71" t="str">
        <f>F12</f>
        <v>LES MATHES 1</v>
      </c>
      <c r="C60" s="72"/>
      <c r="D60" s="21" t="str" cm="1">
        <f t="array" ref="D60">_xlfn.IFS(L12=0,"0",L12=18,"2",L12&gt;18,"3",L12&lt;18,"1")</f>
        <v>0</v>
      </c>
      <c r="E60" s="24">
        <f>L12-E12</f>
        <v>-36</v>
      </c>
      <c r="F60" s="21" t="str" cm="1">
        <f t="array" ref="F60">_xlfn.IFS(L18=0,"0",L18=18,"2",L18&gt;18,"3",L18&lt;18,"1")</f>
        <v>0</v>
      </c>
      <c r="G60" s="24">
        <f>L18-E18</f>
        <v>-36</v>
      </c>
      <c r="H60" s="21" t="str" cm="1">
        <f t="array" ref="H60">_xlfn.IFS(L24=0,"0",L24=18,"2",L24&gt;18,"3",L24&lt;18,"1")</f>
        <v>0</v>
      </c>
      <c r="I60" s="24">
        <f>L24-E24</f>
        <v>0</v>
      </c>
      <c r="J60" s="21" t="str" cm="1">
        <f t="array" ref="J60">_xlfn.IFS(L30=0,"0",L30=18,"2",L30&gt;18,"3",L30&lt;18,"1")</f>
        <v>0</v>
      </c>
      <c r="K60" s="24">
        <f>L30-E30</f>
        <v>0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0</v>
      </c>
      <c r="S60" s="19">
        <f t="shared" si="0"/>
        <v>-72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MARANS 1</v>
      </c>
      <c r="C66" s="40">
        <v>0</v>
      </c>
      <c r="D66" s="43" t="str">
        <v>3</v>
      </c>
      <c r="E66" s="44">
        <v>36</v>
      </c>
      <c r="F66" s="43" t="str">
        <v>3</v>
      </c>
      <c r="G66" s="44">
        <v>4</v>
      </c>
      <c r="H66" s="43" t="str">
        <v>0</v>
      </c>
      <c r="I66" s="44">
        <v>0</v>
      </c>
      <c r="J66" s="43" t="str">
        <v>0</v>
      </c>
      <c r="K66" s="44">
        <v>0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6</v>
      </c>
      <c r="S66" s="45">
        <v>40</v>
      </c>
    </row>
    <row r="67" spans="1:19" ht="15.75" thickBot="1" x14ac:dyDescent="0.3">
      <c r="A67" s="78">
        <v>2</v>
      </c>
      <c r="B67" s="38" t="str">
        <v>ROCHEFORT PM2</v>
      </c>
      <c r="C67" s="41">
        <v>0</v>
      </c>
      <c r="D67" s="46" t="str">
        <v>3</v>
      </c>
      <c r="E67" s="47">
        <v>12</v>
      </c>
      <c r="F67" s="46" t="str">
        <v>3</v>
      </c>
      <c r="G67" s="47">
        <v>4</v>
      </c>
      <c r="H67" s="46" t="str">
        <v>0</v>
      </c>
      <c r="I67" s="47">
        <v>0</v>
      </c>
      <c r="J67" s="46" t="str">
        <v>0</v>
      </c>
      <c r="K67" s="47">
        <v>0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6</v>
      </c>
      <c r="S67" s="48">
        <v>16</v>
      </c>
    </row>
    <row r="68" spans="1:19" ht="15.75" thickBot="1" x14ac:dyDescent="0.3">
      <c r="A68" s="78">
        <v>3</v>
      </c>
      <c r="B68" s="38" t="str">
        <v>STE MARIE DE RE 1</v>
      </c>
      <c r="C68" s="41">
        <v>0</v>
      </c>
      <c r="D68" s="46" t="str">
        <v>1</v>
      </c>
      <c r="E68" s="47">
        <v>-20</v>
      </c>
      <c r="F68" s="46" t="str">
        <v>3</v>
      </c>
      <c r="G68" s="47">
        <v>36</v>
      </c>
      <c r="H68" s="46" t="str">
        <v>0</v>
      </c>
      <c r="I68" s="47">
        <v>0</v>
      </c>
      <c r="J68" s="46" t="str">
        <v>0</v>
      </c>
      <c r="K68" s="47">
        <v>0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4</v>
      </c>
      <c r="S68" s="48">
        <v>16</v>
      </c>
    </row>
    <row r="69" spans="1:19" ht="15.75" thickBot="1" x14ac:dyDescent="0.3">
      <c r="A69" s="78">
        <v>4</v>
      </c>
      <c r="B69" s="38" t="str">
        <v>MIREUIL 1</v>
      </c>
      <c r="C69" s="41">
        <v>0</v>
      </c>
      <c r="D69" s="46" t="str">
        <v>3</v>
      </c>
      <c r="E69" s="47">
        <v>20</v>
      </c>
      <c r="F69" s="46" t="str">
        <v>1</v>
      </c>
      <c r="G69" s="47">
        <v>-4</v>
      </c>
      <c r="H69" s="46" t="str">
        <v>0</v>
      </c>
      <c r="I69" s="47">
        <v>0</v>
      </c>
      <c r="J69" s="46" t="str">
        <v>0</v>
      </c>
      <c r="K69" s="47">
        <v>0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4</v>
      </c>
      <c r="S69" s="48">
        <v>16</v>
      </c>
    </row>
    <row r="70" spans="1:19" ht="15.75" thickBot="1" x14ac:dyDescent="0.3">
      <c r="A70" s="78">
        <v>5</v>
      </c>
      <c r="B70" s="38" t="str">
        <v>SURGERES 1</v>
      </c>
      <c r="C70" s="41">
        <v>0</v>
      </c>
      <c r="D70" s="46" t="str">
        <v>1</v>
      </c>
      <c r="E70" s="47">
        <v>-4</v>
      </c>
      <c r="F70" s="46" t="str">
        <v>3</v>
      </c>
      <c r="G70" s="47">
        <v>8</v>
      </c>
      <c r="H70" s="46" t="str">
        <v>0</v>
      </c>
      <c r="I70" s="47">
        <v>0</v>
      </c>
      <c r="J70" s="46" t="str">
        <v>0</v>
      </c>
      <c r="K70" s="47">
        <v>0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4</v>
      </c>
      <c r="S70" s="48">
        <v>4</v>
      </c>
    </row>
    <row r="71" spans="1:19" ht="15.75" thickBot="1" x14ac:dyDescent="0.3">
      <c r="A71" s="78">
        <v>6</v>
      </c>
      <c r="B71" s="38" t="str">
        <v>CHATELAILLON 2</v>
      </c>
      <c r="C71" s="41">
        <v>0</v>
      </c>
      <c r="D71" s="46" t="str">
        <v>3</v>
      </c>
      <c r="E71" s="47">
        <v>4</v>
      </c>
      <c r="F71" s="46" t="str">
        <v>1</v>
      </c>
      <c r="G71" s="47">
        <v>-4</v>
      </c>
      <c r="H71" s="46" t="str">
        <v>0</v>
      </c>
      <c r="I71" s="47">
        <v>0</v>
      </c>
      <c r="J71" s="46" t="str">
        <v>0</v>
      </c>
      <c r="K71" s="47">
        <v>0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4</v>
      </c>
      <c r="S71" s="48">
        <v>0</v>
      </c>
    </row>
    <row r="72" spans="1:19" ht="15.75" thickBot="1" x14ac:dyDescent="0.3">
      <c r="A72" s="78">
        <v>7</v>
      </c>
      <c r="B72" s="38" t="str">
        <v xml:space="preserve"> ST XANDRE 1</v>
      </c>
      <c r="C72" s="42">
        <v>0</v>
      </c>
      <c r="D72" s="75" t="str">
        <v>1</v>
      </c>
      <c r="E72" s="76">
        <v>-12</v>
      </c>
      <c r="F72" s="75" t="str">
        <v>1</v>
      </c>
      <c r="G72" s="76">
        <v>-8</v>
      </c>
      <c r="H72" s="75" t="str">
        <v>0</v>
      </c>
      <c r="I72" s="76">
        <v>0</v>
      </c>
      <c r="J72" s="75" t="str">
        <v>0</v>
      </c>
      <c r="K72" s="76">
        <v>0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2</v>
      </c>
      <c r="S72" s="77">
        <v>-20</v>
      </c>
    </row>
    <row r="73" spans="1:19" ht="15.75" thickBot="1" x14ac:dyDescent="0.3">
      <c r="A73" s="78">
        <v>8</v>
      </c>
      <c r="B73" s="39" t="str">
        <v>LES MATHES 1</v>
      </c>
      <c r="C73" s="30">
        <v>0</v>
      </c>
      <c r="D73" s="49" t="str">
        <v>0</v>
      </c>
      <c r="E73" s="50">
        <v>-36</v>
      </c>
      <c r="F73" s="49" t="str">
        <v>0</v>
      </c>
      <c r="G73" s="50">
        <v>-36</v>
      </c>
      <c r="H73" s="49" t="str">
        <v>0</v>
      </c>
      <c r="I73" s="50">
        <v>0</v>
      </c>
      <c r="J73" s="49" t="str">
        <v>0</v>
      </c>
      <c r="K73" s="50">
        <v>0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0</v>
      </c>
      <c r="S73" s="84">
        <v>-72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objects="1" scenarios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91" priority="2" operator="containsText" text="Exempt">
      <formula>NOT(ISERROR(SEARCH("Exempt",B73)))</formula>
    </cfRule>
  </conditionalFormatting>
  <conditionalFormatting sqref="C60:S60">
    <cfRule type="containsText" dxfId="90" priority="3" operator="containsText" text="Exempt">
      <formula>NOT(ISERROR(SEARCH("Exempt",C60)))</formula>
    </cfRule>
  </conditionalFormatting>
  <conditionalFormatting sqref="D73:S73">
    <cfRule type="expression" dxfId="89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L76"/>
  <sheetViews>
    <sheetView topLeftCell="A18" zoomScale="95" zoomScaleNormal="95" workbookViewId="0">
      <selection activeCell="L22" sqref="L22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27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160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35</v>
      </c>
      <c r="C9" s="182"/>
      <c r="D9" s="183"/>
      <c r="E9" s="52">
        <v>20</v>
      </c>
      <c r="F9" s="184" t="s">
        <v>39</v>
      </c>
      <c r="G9" s="185"/>
      <c r="H9" s="185"/>
      <c r="I9" s="185"/>
      <c r="J9" s="185"/>
      <c r="K9" s="185"/>
      <c r="L9" s="56">
        <v>16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36</v>
      </c>
      <c r="C10" s="172"/>
      <c r="D10" s="173"/>
      <c r="E10" s="53">
        <v>16</v>
      </c>
      <c r="F10" s="171" t="s">
        <v>40</v>
      </c>
      <c r="G10" s="172"/>
      <c r="H10" s="172"/>
      <c r="I10" s="172"/>
      <c r="J10" s="172"/>
      <c r="K10" s="173"/>
      <c r="L10" s="57">
        <v>20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37</v>
      </c>
      <c r="C11" s="172"/>
      <c r="D11" s="173"/>
      <c r="E11" s="54">
        <v>24</v>
      </c>
      <c r="F11" s="171" t="s">
        <v>41</v>
      </c>
      <c r="G11" s="172"/>
      <c r="H11" s="172"/>
      <c r="I11" s="172"/>
      <c r="J11" s="172"/>
      <c r="K11" s="173"/>
      <c r="L11" s="57">
        <v>12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38</v>
      </c>
      <c r="C12" s="176"/>
      <c r="D12" s="177"/>
      <c r="E12" s="55">
        <v>22</v>
      </c>
      <c r="F12" s="178" t="s">
        <v>42</v>
      </c>
      <c r="G12" s="179"/>
      <c r="H12" s="179"/>
      <c r="I12" s="179"/>
      <c r="J12" s="179"/>
      <c r="K12" s="180"/>
      <c r="L12" s="58">
        <v>14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160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SAINTES USSP 2</v>
      </c>
      <c r="C15" s="168"/>
      <c r="D15" s="170"/>
      <c r="E15" s="52">
        <v>12</v>
      </c>
      <c r="F15" s="150" t="str">
        <f>F11</f>
        <v>BUSSAC FORET 1</v>
      </c>
      <c r="G15" s="151"/>
      <c r="H15" s="151"/>
      <c r="I15" s="151"/>
      <c r="J15" s="151"/>
      <c r="K15" s="152"/>
      <c r="L15" s="56">
        <v>24</v>
      </c>
    </row>
    <row r="16" spans="2:19" ht="12.95" customHeight="1" x14ac:dyDescent="0.25">
      <c r="B16" s="150" t="str">
        <f>B9</f>
        <v>LES GONDS 1</v>
      </c>
      <c r="C16" s="151"/>
      <c r="D16" s="152"/>
      <c r="E16" s="53">
        <v>4</v>
      </c>
      <c r="F16" s="150" t="str">
        <f>B11</f>
        <v>JONZAC 2</v>
      </c>
      <c r="G16" s="151"/>
      <c r="H16" s="151"/>
      <c r="I16" s="151"/>
      <c r="J16" s="151"/>
      <c r="K16" s="152"/>
      <c r="L16" s="57">
        <v>32</v>
      </c>
    </row>
    <row r="17" spans="2:12" ht="12.95" customHeight="1" x14ac:dyDescent="0.25">
      <c r="B17" s="150" t="str">
        <f>B10</f>
        <v>CHANIERS 1</v>
      </c>
      <c r="C17" s="151"/>
      <c r="D17" s="152"/>
      <c r="E17" s="54">
        <v>22</v>
      </c>
      <c r="F17" s="150" t="str">
        <f>B12</f>
        <v>SAUJON VAUX 1</v>
      </c>
      <c r="G17" s="151"/>
      <c r="H17" s="151"/>
      <c r="I17" s="151"/>
      <c r="J17" s="151"/>
      <c r="K17" s="152"/>
      <c r="L17" s="57">
        <v>14</v>
      </c>
    </row>
    <row r="18" spans="2:12" ht="12.95" customHeight="1" thickBot="1" x14ac:dyDescent="0.3">
      <c r="B18" s="132" t="str">
        <f>F10</f>
        <v>CHEVANCEAUX 1</v>
      </c>
      <c r="C18" s="133"/>
      <c r="D18" s="134"/>
      <c r="E18" s="55">
        <v>22</v>
      </c>
      <c r="F18" s="156" t="str">
        <f>F12</f>
        <v>ROCHEFORT PM3</v>
      </c>
      <c r="G18" s="157"/>
      <c r="H18" s="157"/>
      <c r="I18" s="157"/>
      <c r="J18" s="157"/>
      <c r="K18" s="158"/>
      <c r="L18" s="58">
        <v>14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161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CHANIERS 1</v>
      </c>
      <c r="C21" s="165"/>
      <c r="D21" s="166"/>
      <c r="E21" s="52">
        <v>16</v>
      </c>
      <c r="F21" s="167" t="str">
        <f>B11</f>
        <v>JONZAC 2</v>
      </c>
      <c r="G21" s="168"/>
      <c r="H21" s="168"/>
      <c r="I21" s="168"/>
      <c r="J21" s="168"/>
      <c r="K21" s="168"/>
      <c r="L21" s="56">
        <v>20</v>
      </c>
    </row>
    <row r="22" spans="2:12" ht="12.95" customHeight="1" x14ac:dyDescent="0.25">
      <c r="B22" s="150" t="str">
        <f>B9</f>
        <v>LES GONDS 1</v>
      </c>
      <c r="C22" s="151"/>
      <c r="D22" s="152"/>
      <c r="E22" s="53">
        <v>16</v>
      </c>
      <c r="F22" s="150" t="str">
        <f>B12</f>
        <v>SAUJON VAUX 1</v>
      </c>
      <c r="G22" s="151"/>
      <c r="H22" s="151"/>
      <c r="I22" s="151"/>
      <c r="J22" s="151"/>
      <c r="K22" s="152"/>
      <c r="L22" s="57">
        <v>20</v>
      </c>
    </row>
    <row r="23" spans="2:12" ht="12.95" customHeight="1" x14ac:dyDescent="0.25">
      <c r="B23" s="150" t="str">
        <f>F10</f>
        <v>CHEVANCEAUX 1</v>
      </c>
      <c r="C23" s="151"/>
      <c r="D23" s="152"/>
      <c r="E23" s="54">
        <v>32</v>
      </c>
      <c r="F23" s="150" t="str">
        <f>F11</f>
        <v>BUSSAC FORET 1</v>
      </c>
      <c r="G23" s="151"/>
      <c r="H23" s="151"/>
      <c r="I23" s="151"/>
      <c r="J23" s="151"/>
      <c r="K23" s="152"/>
      <c r="L23" s="57">
        <v>4</v>
      </c>
    </row>
    <row r="24" spans="2:12" ht="12.95" customHeight="1" thickBot="1" x14ac:dyDescent="0.3">
      <c r="B24" s="132" t="str">
        <f>F9</f>
        <v>SAINTES USSP 2</v>
      </c>
      <c r="C24" s="133"/>
      <c r="D24" s="134"/>
      <c r="E24" s="55">
        <v>22</v>
      </c>
      <c r="F24" s="156" t="str">
        <f>F12</f>
        <v>ROCHEFORT PM3</v>
      </c>
      <c r="G24" s="157"/>
      <c r="H24" s="157"/>
      <c r="I24" s="157"/>
      <c r="J24" s="157"/>
      <c r="K24" s="158"/>
      <c r="L24" s="58">
        <v>14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162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CHEVANCEAUX 1</v>
      </c>
      <c r="C27" s="142"/>
      <c r="D27" s="143"/>
      <c r="E27" s="52">
        <v>26</v>
      </c>
      <c r="F27" s="167" t="str">
        <f>F9</f>
        <v>SAINTES USSP 2</v>
      </c>
      <c r="G27" s="168"/>
      <c r="H27" s="168"/>
      <c r="I27" s="168"/>
      <c r="J27" s="168"/>
      <c r="K27" s="168"/>
      <c r="L27" s="56">
        <v>10</v>
      </c>
    </row>
    <row r="28" spans="2:12" ht="12.95" customHeight="1" x14ac:dyDescent="0.25">
      <c r="B28" s="150" t="str">
        <f>B9</f>
        <v>LES GONDS 1</v>
      </c>
      <c r="C28" s="151"/>
      <c r="D28" s="152"/>
      <c r="E28" s="53">
        <v>16</v>
      </c>
      <c r="F28" s="128" t="str">
        <f>B10</f>
        <v>CHANIERS 1</v>
      </c>
      <c r="G28" s="129"/>
      <c r="H28" s="129"/>
      <c r="I28" s="129"/>
      <c r="J28" s="129"/>
      <c r="K28" s="130"/>
      <c r="L28" s="57">
        <v>20</v>
      </c>
    </row>
    <row r="29" spans="2:12" ht="12.95" customHeight="1" x14ac:dyDescent="0.25">
      <c r="B29" s="128" t="str">
        <f>F11</f>
        <v>BUSSAC FORET 1</v>
      </c>
      <c r="C29" s="129"/>
      <c r="D29" s="130"/>
      <c r="E29" s="54">
        <v>14</v>
      </c>
      <c r="F29" s="128" t="str">
        <f>B12</f>
        <v>SAUJON VAUX 1</v>
      </c>
      <c r="G29" s="129"/>
      <c r="H29" s="129"/>
      <c r="I29" s="129"/>
      <c r="J29" s="129"/>
      <c r="K29" s="130"/>
      <c r="L29" s="57">
        <v>22</v>
      </c>
    </row>
    <row r="30" spans="2:12" ht="12.95" customHeight="1" thickBot="1" x14ac:dyDescent="0.3">
      <c r="B30" s="132" t="str">
        <f>B11</f>
        <v>JONZAC 2</v>
      </c>
      <c r="C30" s="133"/>
      <c r="D30" s="134"/>
      <c r="E30" s="55">
        <v>20</v>
      </c>
      <c r="F30" s="156" t="str">
        <f>F12</f>
        <v>ROCHEFORT PM3</v>
      </c>
      <c r="G30" s="157"/>
      <c r="H30" s="157"/>
      <c r="I30" s="157"/>
      <c r="J30" s="157"/>
      <c r="K30" s="158"/>
      <c r="L30" s="58">
        <v>16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163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JONZAC 2</v>
      </c>
      <c r="C33" s="165"/>
      <c r="D33" s="166"/>
      <c r="E33" s="52"/>
      <c r="F33" s="128" t="str">
        <f>B12</f>
        <v>SAUJON VAUX 1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LES GONDS 1</v>
      </c>
      <c r="C34" s="151"/>
      <c r="D34" s="152"/>
      <c r="E34" s="53"/>
      <c r="F34" s="150" t="str">
        <f>F10</f>
        <v>CHEVANCEAUX 1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SAINTES USSP 2</v>
      </c>
      <c r="C35" s="129"/>
      <c r="D35" s="130"/>
      <c r="E35" s="54"/>
      <c r="F35" s="128" t="str">
        <f>B10</f>
        <v>CHANIERS 1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BUSSAC FORET 1</v>
      </c>
      <c r="C36" s="139"/>
      <c r="D36" s="169"/>
      <c r="E36" s="55"/>
      <c r="F36" s="156" t="str">
        <f>F12</f>
        <v>ROCHEFORT PM3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164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SAUJON VAUX 1</v>
      </c>
      <c r="C39" s="165"/>
      <c r="D39" s="166"/>
      <c r="E39" s="52"/>
      <c r="F39" s="167" t="str">
        <f>F9</f>
        <v>SAINTES USSP 2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LES GONDS 1</v>
      </c>
      <c r="C40" s="151"/>
      <c r="D40" s="152"/>
      <c r="E40" s="53"/>
      <c r="F40" s="150" t="str">
        <f>F11</f>
        <v>BUSSAC FORET 1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CHEVANCEAUX 1</v>
      </c>
      <c r="C41" s="129"/>
      <c r="D41" s="130"/>
      <c r="E41" s="54"/>
      <c r="F41" s="128" t="str">
        <f>B11</f>
        <v>JONZAC 2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CHANIERS 1</v>
      </c>
      <c r="C42" s="133"/>
      <c r="D42" s="134"/>
      <c r="E42" s="55"/>
      <c r="F42" s="156" t="str">
        <f>F12</f>
        <v>ROCHEFORT PM3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165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BUSSAC FORET 1</v>
      </c>
      <c r="C45" s="142"/>
      <c r="D45" s="143"/>
      <c r="E45" s="59"/>
      <c r="F45" s="144" t="str">
        <f>B10</f>
        <v>CHANIERS 1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SAINTES USSP 2</v>
      </c>
      <c r="C46" s="151"/>
      <c r="D46" s="152"/>
      <c r="E46" s="60"/>
      <c r="F46" s="128" t="str">
        <f>B11</f>
        <v>JONZAC 2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CHEVANCEAUX 1</v>
      </c>
      <c r="C47" s="129"/>
      <c r="D47" s="130"/>
      <c r="E47" s="61"/>
      <c r="F47" s="128" t="str">
        <f>B12</f>
        <v>SAUJON VAUX 1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LES GONDS 1</v>
      </c>
      <c r="C48" s="133"/>
      <c r="D48" s="134"/>
      <c r="E48" s="55"/>
      <c r="F48" s="135" t="str">
        <f>F12</f>
        <v>ROCHEFORT PM3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CHEVANCEAUX 1</v>
      </c>
      <c r="C53" s="34"/>
      <c r="D53" s="20" t="str" cm="1">
        <f t="array" ref="D53">_xlfn.IFS(L10=0,"0",L10=18,"2",L10&gt;18,"3",L10&lt;18,"1")</f>
        <v>3</v>
      </c>
      <c r="E53" s="22">
        <f>L10-E10</f>
        <v>4</v>
      </c>
      <c r="F53" s="20" t="str" cm="1">
        <f t="array" ref="F53">_xlfn.IFS(E18=0,"0",E18=18,"2",E18&gt;18,"3",E18&lt;18,"1")</f>
        <v>3</v>
      </c>
      <c r="G53" s="22">
        <f>E18-L18</f>
        <v>8</v>
      </c>
      <c r="H53" s="20" t="str" cm="1">
        <f t="array" ref="H53">_xlfn.IFS(E23=0,"0",E23=18,"2",E23&gt;18,"3",E23&lt;18,"1")</f>
        <v>3</v>
      </c>
      <c r="I53" s="23">
        <f>E23-L23</f>
        <v>28</v>
      </c>
      <c r="J53" s="20" t="str" cm="1">
        <f t="array" ref="J53">_xlfn.IFS(E27=0,"0",E27=18,"2",E27&gt;18,"3",E27&lt;18,"1")</f>
        <v>3</v>
      </c>
      <c r="K53" s="22">
        <f>E27-L27</f>
        <v>16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12</v>
      </c>
      <c r="S53" s="17">
        <f t="shared" si="0"/>
        <v>56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SAUJON VAUX 1</v>
      </c>
      <c r="C54" s="35"/>
      <c r="D54" s="20" t="str" cm="1">
        <f t="array" ref="D54">_xlfn.IFS(E12=0,"0",E12=18,"2",E12&gt;18,"3",E12&lt;18,"1")</f>
        <v>3</v>
      </c>
      <c r="E54" s="22">
        <f>E12-L12</f>
        <v>8</v>
      </c>
      <c r="F54" s="20" t="str" cm="1">
        <f t="array" ref="F54">_xlfn.IFS(L17=0,"0",L17=18,"2",L17&gt;18,"3",L17&lt;18,"1")</f>
        <v>1</v>
      </c>
      <c r="G54" s="22">
        <f>L17-E17</f>
        <v>-8</v>
      </c>
      <c r="H54" s="20" t="str" cm="1">
        <f t="array" ref="H54">_xlfn.IFS(L22=0,"0",L22=18,"2",L22&gt;18,"3",L22&lt;18,"1")</f>
        <v>3</v>
      </c>
      <c r="I54" s="23">
        <f>L22-E22</f>
        <v>4</v>
      </c>
      <c r="J54" s="20" t="str" cm="1">
        <f t="array" ref="J54">_xlfn.IFS(L29=0,"0",L29=18,"2",L29&gt;18,"3",L29&lt;18,"1")</f>
        <v>3</v>
      </c>
      <c r="K54" s="22">
        <f>L29-E29</f>
        <v>8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10</v>
      </c>
      <c r="S54" s="17">
        <f t="shared" si="0"/>
        <v>12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LES GONDS 1</v>
      </c>
      <c r="C55" s="36"/>
      <c r="D55" s="20" t="str" cm="1">
        <f t="array" ref="D55">_xlfn.IFS(E9=0,"0",E9=18,"2",E9&gt;18,"3",E9&lt;18,"1")</f>
        <v>3</v>
      </c>
      <c r="E55" s="22">
        <f>E9-L9</f>
        <v>4</v>
      </c>
      <c r="F55" s="20" t="str" cm="1">
        <f t="array" ref="F55">_xlfn.IFS(E16=0,"0",E16=18,"2",E16&gt;18,"3",E16&lt;18,"1")</f>
        <v>1</v>
      </c>
      <c r="G55" s="22">
        <f>E16-L16</f>
        <v>-28</v>
      </c>
      <c r="H55" s="20" t="str" cm="1">
        <f t="array" ref="H55">_xlfn.IFS(E22=0,"0",E22=18,"2",E22&gt;18,"3",E22&lt;18,"1")</f>
        <v>1</v>
      </c>
      <c r="I55" s="23">
        <f>E22-L22</f>
        <v>-4</v>
      </c>
      <c r="J55" s="20" t="str" cm="1">
        <f t="array" ref="J55">_xlfn.IFS(E30=0,"0",E30=18,"2",E30&gt;18,"3",E30&lt;18,"1")</f>
        <v>3</v>
      </c>
      <c r="K55" s="22">
        <f>E28-L28</f>
        <v>-4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8</v>
      </c>
      <c r="S55" s="17">
        <f t="shared" si="0"/>
        <v>-32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JONZAC 2</v>
      </c>
      <c r="C56" s="34"/>
      <c r="D56" s="20" t="str" cm="1">
        <f t="array" ref="D56">_xlfn.IFS(E11=0,"0",E11=18,"2",E11&gt;18,"3",E11&lt;18,"1")</f>
        <v>3</v>
      </c>
      <c r="E56" s="22">
        <f>E11-L11</f>
        <v>12</v>
      </c>
      <c r="F56" s="20" t="str" cm="1">
        <f t="array" ref="F56">_xlfn.IFS(L16=0,"0",L16=18,"2",L16&gt;18,"3",L16&lt;18,"1")</f>
        <v>3</v>
      </c>
      <c r="G56" s="22">
        <f>L16-E16</f>
        <v>28</v>
      </c>
      <c r="H56" s="20" t="str" cm="1">
        <f t="array" ref="H56">_xlfn.IFS(L21=0,"0",L21=18,"2",L21&gt;18,"3",L21&lt;18,"1")</f>
        <v>3</v>
      </c>
      <c r="I56" s="23">
        <f>L21-E21</f>
        <v>4</v>
      </c>
      <c r="J56" s="20" t="str" cm="1">
        <f t="array" ref="J56">_xlfn.IFS(E30=0,"0",E30=18,"2",E30&gt;18,"3",E30&lt;18,"1")</f>
        <v>3</v>
      </c>
      <c r="K56" s="22">
        <f>E30-L30</f>
        <v>4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12</v>
      </c>
      <c r="S56" s="17">
        <f t="shared" si="0"/>
        <v>48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BUSSAC FORET 1</v>
      </c>
      <c r="C57" s="34"/>
      <c r="D57" s="20" t="str" cm="1">
        <f t="array" ref="D57">_xlfn.IFS(L11=0,"0",L11=18,"2",L11&gt;18,"3",L11&lt;18,"1")</f>
        <v>1</v>
      </c>
      <c r="E57" s="22">
        <f>L11-E11</f>
        <v>-12</v>
      </c>
      <c r="F57" s="20" t="str" cm="1">
        <f t="array" ref="F57">_xlfn.IFS(L15=0,"0",L15=18,"2",L15&gt;18,"3",L15&lt;18,"1")</f>
        <v>3</v>
      </c>
      <c r="G57" s="22">
        <f>L15-E15</f>
        <v>12</v>
      </c>
      <c r="H57" s="20" t="str" cm="1">
        <f t="array" ref="H57">_xlfn.IFS(L23=0,"0",L23=18,"2",L23&gt;18,"3",L23&lt;18,"1")</f>
        <v>1</v>
      </c>
      <c r="I57" s="23">
        <f>L23-E23</f>
        <v>-28</v>
      </c>
      <c r="J57" s="20" t="str" cm="1">
        <f t="array" ref="J57">_xlfn.IFS(E29=0,"0",E29=18,"2",E29&gt;18,"3",E29&lt;18,"1")</f>
        <v>1</v>
      </c>
      <c r="K57" s="22">
        <f>E29-L29</f>
        <v>-8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6</v>
      </c>
      <c r="S57" s="17">
        <f t="shared" si="0"/>
        <v>-36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SAINTES USSP 2</v>
      </c>
      <c r="C58" s="34"/>
      <c r="D58" s="20" t="str" cm="1">
        <f t="array" ref="D58">_xlfn.IFS(L9=0,"0",L9=18,"2",L9&gt;18,"3",L9&lt;18,"1")</f>
        <v>1</v>
      </c>
      <c r="E58" s="22">
        <f>L9-E9</f>
        <v>-4</v>
      </c>
      <c r="F58" s="20" t="str" cm="1">
        <f t="array" ref="F58">_xlfn.IFS(E15=0,"0",E15=18,"2",E15&gt;18,"3",E15&lt;18,"1")</f>
        <v>1</v>
      </c>
      <c r="G58" s="22">
        <f>E15-L15</f>
        <v>-12</v>
      </c>
      <c r="H58" s="20" t="str" cm="1">
        <f t="array" ref="H58">_xlfn.IFS(E24=0,"0",E24=18,"2",E24&gt;18,"3",E24&lt;18,"1")</f>
        <v>3</v>
      </c>
      <c r="I58" s="23">
        <f>E24-L24</f>
        <v>8</v>
      </c>
      <c r="J58" s="20" t="str" cm="1">
        <f t="array" ref="J58">_xlfn.IFS(L27=0,"0",L27=18,"2",L27&gt;18,"3",L27&lt;18,"1")</f>
        <v>1</v>
      </c>
      <c r="K58" s="22">
        <f>L27-E27</f>
        <v>-16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6</v>
      </c>
      <c r="S58" s="17">
        <f t="shared" si="0"/>
        <v>-24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CHANIERS 1</v>
      </c>
      <c r="C59" s="65"/>
      <c r="D59" s="66" t="str" cm="1">
        <f t="array" ref="D59">_xlfn.IFS(E10=0,"0",E10=18,"2",E10&gt;18,"3",E10&lt;18,"1")</f>
        <v>1</v>
      </c>
      <c r="E59" s="67">
        <f>E10-L10</f>
        <v>-4</v>
      </c>
      <c r="F59" s="66" t="str" cm="1">
        <f t="array" ref="F59">_xlfn.IFS(E17=0,"0",E17=18,"2",E17&gt;18,"3",E17&lt;18,"1")</f>
        <v>3</v>
      </c>
      <c r="G59" s="67">
        <f>E17-L17</f>
        <v>8</v>
      </c>
      <c r="H59" s="66" t="str" cm="1">
        <f t="array" ref="H59">_xlfn.IFS(E21=0,"0",E21=18,"2",E21&gt;18,"3",E21&lt;18,"1")</f>
        <v>1</v>
      </c>
      <c r="I59" s="68">
        <f>E21-L21</f>
        <v>-4</v>
      </c>
      <c r="J59" s="66" t="str" cm="1">
        <f t="array" ref="J59">_xlfn.IFS(L28=0,"0",L28=18,"2",L28&gt;18,"3",L28&lt;18,"1")</f>
        <v>3</v>
      </c>
      <c r="K59" s="67">
        <f>L28-E28</f>
        <v>4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8</v>
      </c>
      <c r="S59" s="70">
        <f t="shared" si="0"/>
        <v>4</v>
      </c>
    </row>
    <row r="60" spans="1:38" ht="15.75" hidden="1" customHeight="1" thickBot="1" x14ac:dyDescent="0.3">
      <c r="A60" s="25">
        <v>8</v>
      </c>
      <c r="B60" s="71" t="str">
        <f>F12</f>
        <v>ROCHEFORT PM3</v>
      </c>
      <c r="C60" s="72"/>
      <c r="D60" s="21" t="str" cm="1">
        <f t="array" ref="D60">_xlfn.IFS(L12=0,"0",L12=18,"2",L12&gt;18,"3",L12&lt;18,"1")</f>
        <v>1</v>
      </c>
      <c r="E60" s="24">
        <f>L12-E12</f>
        <v>-8</v>
      </c>
      <c r="F60" s="21" t="str" cm="1">
        <f t="array" ref="F60">_xlfn.IFS(L18=0,"0",L18=18,"2",L18&gt;18,"3",L18&lt;18,"1")</f>
        <v>1</v>
      </c>
      <c r="G60" s="24">
        <f>L18-E18</f>
        <v>-8</v>
      </c>
      <c r="H60" s="21" t="str" cm="1">
        <f t="array" ref="H60">_xlfn.IFS(L24=0,"0",L24=18,"2",L24&gt;18,"3",L24&lt;18,"1")</f>
        <v>1</v>
      </c>
      <c r="I60" s="24">
        <f>L24-E24</f>
        <v>-8</v>
      </c>
      <c r="J60" s="21" t="str" cm="1">
        <f t="array" ref="J60">_xlfn.IFS(L30=0,"0",L30=18,"2",L30&gt;18,"3",L30&lt;18,"1")</f>
        <v>1</v>
      </c>
      <c r="K60" s="24">
        <f>L30-E30</f>
        <v>-4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4</v>
      </c>
      <c r="S60" s="19">
        <f t="shared" si="0"/>
        <v>-28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CHEVANCEAUX 1</v>
      </c>
      <c r="C66" s="40">
        <v>0</v>
      </c>
      <c r="D66" s="43" t="str">
        <v>3</v>
      </c>
      <c r="E66" s="44">
        <v>4</v>
      </c>
      <c r="F66" s="43" t="str">
        <v>3</v>
      </c>
      <c r="G66" s="44">
        <v>8</v>
      </c>
      <c r="H66" s="43" t="str">
        <v>3</v>
      </c>
      <c r="I66" s="44">
        <v>28</v>
      </c>
      <c r="J66" s="43" t="str">
        <v>3</v>
      </c>
      <c r="K66" s="44">
        <v>16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56</v>
      </c>
    </row>
    <row r="67" spans="1:19" ht="15.75" thickBot="1" x14ac:dyDescent="0.3">
      <c r="A67" s="78">
        <v>2</v>
      </c>
      <c r="B67" s="38" t="str">
        <v>JONZAC 2</v>
      </c>
      <c r="C67" s="41">
        <v>0</v>
      </c>
      <c r="D67" s="46" t="str">
        <v>3</v>
      </c>
      <c r="E67" s="47">
        <v>12</v>
      </c>
      <c r="F67" s="46" t="str">
        <v>3</v>
      </c>
      <c r="G67" s="47">
        <v>28</v>
      </c>
      <c r="H67" s="46" t="str">
        <v>3</v>
      </c>
      <c r="I67" s="47">
        <v>4</v>
      </c>
      <c r="J67" s="46" t="str">
        <v>3</v>
      </c>
      <c r="K67" s="47">
        <v>4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12</v>
      </c>
      <c r="S67" s="48">
        <v>48</v>
      </c>
    </row>
    <row r="68" spans="1:19" ht="15.75" thickBot="1" x14ac:dyDescent="0.3">
      <c r="A68" s="78">
        <v>3</v>
      </c>
      <c r="B68" s="38" t="str">
        <v>SAUJON VAUX 1</v>
      </c>
      <c r="C68" s="41">
        <v>0</v>
      </c>
      <c r="D68" s="46" t="str">
        <v>3</v>
      </c>
      <c r="E68" s="47">
        <v>8</v>
      </c>
      <c r="F68" s="46" t="str">
        <v>1</v>
      </c>
      <c r="G68" s="47">
        <v>-8</v>
      </c>
      <c r="H68" s="46" t="str">
        <v>3</v>
      </c>
      <c r="I68" s="47">
        <v>4</v>
      </c>
      <c r="J68" s="46" t="str">
        <v>3</v>
      </c>
      <c r="K68" s="47">
        <v>8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10</v>
      </c>
      <c r="S68" s="48">
        <v>12</v>
      </c>
    </row>
    <row r="69" spans="1:19" ht="15.75" thickBot="1" x14ac:dyDescent="0.3">
      <c r="A69" s="78">
        <v>4</v>
      </c>
      <c r="B69" s="38" t="str">
        <v>CHANIERS 1</v>
      </c>
      <c r="C69" s="41">
        <v>0</v>
      </c>
      <c r="D69" s="46" t="str">
        <v>1</v>
      </c>
      <c r="E69" s="47">
        <v>-4</v>
      </c>
      <c r="F69" s="46" t="str">
        <v>3</v>
      </c>
      <c r="G69" s="47">
        <v>8</v>
      </c>
      <c r="H69" s="46" t="str">
        <v>1</v>
      </c>
      <c r="I69" s="47">
        <v>-4</v>
      </c>
      <c r="J69" s="46" t="str">
        <v>3</v>
      </c>
      <c r="K69" s="47">
        <v>4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8</v>
      </c>
      <c r="S69" s="48">
        <v>4</v>
      </c>
    </row>
    <row r="70" spans="1:19" ht="15.75" thickBot="1" x14ac:dyDescent="0.3">
      <c r="A70" s="78">
        <v>5</v>
      </c>
      <c r="B70" s="38" t="str">
        <v>LES GONDS 1</v>
      </c>
      <c r="C70" s="41">
        <v>0</v>
      </c>
      <c r="D70" s="46" t="str">
        <v>3</v>
      </c>
      <c r="E70" s="47">
        <v>4</v>
      </c>
      <c r="F70" s="46" t="str">
        <v>1</v>
      </c>
      <c r="G70" s="47">
        <v>-28</v>
      </c>
      <c r="H70" s="46" t="str">
        <v>1</v>
      </c>
      <c r="I70" s="47">
        <v>-4</v>
      </c>
      <c r="J70" s="46" t="str">
        <v>3</v>
      </c>
      <c r="K70" s="47">
        <v>-4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8</v>
      </c>
      <c r="S70" s="48">
        <v>-32</v>
      </c>
    </row>
    <row r="71" spans="1:19" ht="15.75" thickBot="1" x14ac:dyDescent="0.3">
      <c r="A71" s="78">
        <v>6</v>
      </c>
      <c r="B71" s="38" t="str">
        <v>SAINTES USSP 2</v>
      </c>
      <c r="C71" s="41">
        <v>0</v>
      </c>
      <c r="D71" s="46" t="str">
        <v>1</v>
      </c>
      <c r="E71" s="47">
        <v>-4</v>
      </c>
      <c r="F71" s="46" t="str">
        <v>1</v>
      </c>
      <c r="G71" s="47">
        <v>-12</v>
      </c>
      <c r="H71" s="46" t="str">
        <v>3</v>
      </c>
      <c r="I71" s="47">
        <v>8</v>
      </c>
      <c r="J71" s="46" t="str">
        <v>1</v>
      </c>
      <c r="K71" s="47">
        <v>-16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6</v>
      </c>
      <c r="S71" s="48">
        <v>-24</v>
      </c>
    </row>
    <row r="72" spans="1:19" ht="15.75" thickBot="1" x14ac:dyDescent="0.3">
      <c r="A72" s="78">
        <v>7</v>
      </c>
      <c r="B72" s="38" t="str">
        <v>BUSSAC FORET 1</v>
      </c>
      <c r="C72" s="42">
        <v>0</v>
      </c>
      <c r="D72" s="75" t="str">
        <v>1</v>
      </c>
      <c r="E72" s="76">
        <v>-12</v>
      </c>
      <c r="F72" s="75" t="str">
        <v>3</v>
      </c>
      <c r="G72" s="76">
        <v>12</v>
      </c>
      <c r="H72" s="75" t="str">
        <v>1</v>
      </c>
      <c r="I72" s="76">
        <v>-28</v>
      </c>
      <c r="J72" s="75" t="str">
        <v>1</v>
      </c>
      <c r="K72" s="76">
        <v>-8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6</v>
      </c>
      <c r="S72" s="77">
        <v>-36</v>
      </c>
    </row>
    <row r="73" spans="1:19" ht="15.75" thickBot="1" x14ac:dyDescent="0.3">
      <c r="A73" s="78">
        <v>8</v>
      </c>
      <c r="B73" s="39" t="str">
        <v>ROCHEFORT PM3</v>
      </c>
      <c r="C73" s="30">
        <v>0</v>
      </c>
      <c r="D73" s="49" t="str">
        <v>1</v>
      </c>
      <c r="E73" s="50">
        <v>-8</v>
      </c>
      <c r="F73" s="49" t="str">
        <v>1</v>
      </c>
      <c r="G73" s="50">
        <v>-8</v>
      </c>
      <c r="H73" s="49" t="str">
        <v>1</v>
      </c>
      <c r="I73" s="50">
        <v>-8</v>
      </c>
      <c r="J73" s="49" t="str">
        <v>1</v>
      </c>
      <c r="K73" s="50">
        <v>-4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4</v>
      </c>
      <c r="S73" s="84">
        <v>-28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88" priority="2" operator="containsText" text="Exempt">
      <formula>NOT(ISERROR(SEARCH("Exempt",B73)))</formula>
    </cfRule>
  </conditionalFormatting>
  <conditionalFormatting sqref="C60:S60">
    <cfRule type="containsText" dxfId="87" priority="3" operator="containsText" text="Exempt">
      <formula>NOT(ISERROR(SEARCH("Exempt",C60)))</formula>
    </cfRule>
  </conditionalFormatting>
  <conditionalFormatting sqref="D73:S73">
    <cfRule type="expression" dxfId="86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AL76"/>
  <sheetViews>
    <sheetView topLeftCell="A4" zoomScale="112" zoomScaleNormal="112" workbookViewId="0">
      <selection activeCell="L27" sqref="L27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43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157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45</v>
      </c>
      <c r="C9" s="182"/>
      <c r="D9" s="183"/>
      <c r="E9" s="52">
        <v>6</v>
      </c>
      <c r="F9" s="184" t="s">
        <v>49</v>
      </c>
      <c r="G9" s="185"/>
      <c r="H9" s="185"/>
      <c r="I9" s="185"/>
      <c r="J9" s="185"/>
      <c r="K9" s="185"/>
      <c r="L9" s="56">
        <v>30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46</v>
      </c>
      <c r="C10" s="172"/>
      <c r="D10" s="173"/>
      <c r="E10" s="53">
        <v>28</v>
      </c>
      <c r="F10" s="171" t="s">
        <v>50</v>
      </c>
      <c r="G10" s="172"/>
      <c r="H10" s="172"/>
      <c r="I10" s="172"/>
      <c r="J10" s="172"/>
      <c r="K10" s="173"/>
      <c r="L10" s="57">
        <v>8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47</v>
      </c>
      <c r="C11" s="172"/>
      <c r="D11" s="173"/>
      <c r="E11" s="54">
        <v>14</v>
      </c>
      <c r="F11" s="171" t="s">
        <v>199</v>
      </c>
      <c r="G11" s="172"/>
      <c r="H11" s="172"/>
      <c r="I11" s="172"/>
      <c r="J11" s="172"/>
      <c r="K11" s="173"/>
      <c r="L11" s="57">
        <v>22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48</v>
      </c>
      <c r="C12" s="176"/>
      <c r="D12" s="177"/>
      <c r="E12" s="55">
        <v>16</v>
      </c>
      <c r="F12" s="178" t="s">
        <v>51</v>
      </c>
      <c r="G12" s="179"/>
      <c r="H12" s="179"/>
      <c r="I12" s="179"/>
      <c r="J12" s="179"/>
      <c r="K12" s="180"/>
      <c r="L12" s="58">
        <v>20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156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ST SAUVEUR D AUNIS 1</v>
      </c>
      <c r="C15" s="168"/>
      <c r="D15" s="170"/>
      <c r="E15" s="52">
        <v>14</v>
      </c>
      <c r="F15" s="150" t="str">
        <f>F11</f>
        <v>ANGOULINS 1</v>
      </c>
      <c r="G15" s="151"/>
      <c r="H15" s="151"/>
      <c r="I15" s="151"/>
      <c r="J15" s="151"/>
      <c r="K15" s="152"/>
      <c r="L15" s="56">
        <v>22</v>
      </c>
    </row>
    <row r="16" spans="2:19" ht="12.95" customHeight="1" x14ac:dyDescent="0.25">
      <c r="B16" s="150" t="str">
        <f>B9</f>
        <v>ST MARTIN DE RE 1</v>
      </c>
      <c r="C16" s="151"/>
      <c r="D16" s="152"/>
      <c r="E16" s="53">
        <v>16</v>
      </c>
      <c r="F16" s="150" t="str">
        <f>B11</f>
        <v>ROCHEFORT PM 4</v>
      </c>
      <c r="G16" s="151"/>
      <c r="H16" s="151"/>
      <c r="I16" s="151"/>
      <c r="J16" s="151"/>
      <c r="K16" s="152"/>
      <c r="L16" s="57">
        <v>20</v>
      </c>
    </row>
    <row r="17" spans="2:12" ht="12.95" customHeight="1" x14ac:dyDescent="0.25">
      <c r="B17" s="150" t="str">
        <f>B10</f>
        <v>CHATELAILLON 3</v>
      </c>
      <c r="C17" s="151"/>
      <c r="D17" s="152"/>
      <c r="E17" s="54">
        <v>32</v>
      </c>
      <c r="F17" s="150" t="str">
        <f>B12</f>
        <v>MIREUIL 2</v>
      </c>
      <c r="G17" s="151"/>
      <c r="H17" s="151"/>
      <c r="I17" s="151"/>
      <c r="J17" s="151"/>
      <c r="K17" s="152"/>
      <c r="L17" s="57">
        <v>4</v>
      </c>
    </row>
    <row r="18" spans="2:12" ht="12.95" customHeight="1" thickBot="1" x14ac:dyDescent="0.3">
      <c r="B18" s="132" t="str">
        <f>F10</f>
        <v>SURGERES 2</v>
      </c>
      <c r="C18" s="133"/>
      <c r="D18" s="134"/>
      <c r="E18" s="55">
        <v>6</v>
      </c>
      <c r="F18" s="156" t="str">
        <f>F12</f>
        <v>ST XANDRE 2</v>
      </c>
      <c r="G18" s="157"/>
      <c r="H18" s="157"/>
      <c r="I18" s="157"/>
      <c r="J18" s="157"/>
      <c r="K18" s="158"/>
      <c r="L18" s="58">
        <v>30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168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CHATELAILLON 3</v>
      </c>
      <c r="C21" s="165"/>
      <c r="D21" s="166"/>
      <c r="E21" s="52">
        <v>14</v>
      </c>
      <c r="F21" s="167" t="str">
        <f>B11</f>
        <v>ROCHEFORT PM 4</v>
      </c>
      <c r="G21" s="168"/>
      <c r="H21" s="168"/>
      <c r="I21" s="168"/>
      <c r="J21" s="168"/>
      <c r="K21" s="168"/>
      <c r="L21" s="56">
        <v>22</v>
      </c>
    </row>
    <row r="22" spans="2:12" ht="12.95" customHeight="1" x14ac:dyDescent="0.25">
      <c r="B22" s="150" t="str">
        <f>B9</f>
        <v>ST MARTIN DE RE 1</v>
      </c>
      <c r="C22" s="151"/>
      <c r="D22" s="152"/>
      <c r="E22" s="53">
        <v>24</v>
      </c>
      <c r="F22" s="150" t="str">
        <f>B12</f>
        <v>MIREUIL 2</v>
      </c>
      <c r="G22" s="151"/>
      <c r="H22" s="151"/>
      <c r="I22" s="151"/>
      <c r="J22" s="151"/>
      <c r="K22" s="152"/>
      <c r="L22" s="57">
        <v>12</v>
      </c>
    </row>
    <row r="23" spans="2:12" ht="12.95" customHeight="1" x14ac:dyDescent="0.25">
      <c r="B23" s="150" t="str">
        <f>F10</f>
        <v>SURGERES 2</v>
      </c>
      <c r="C23" s="151"/>
      <c r="D23" s="152"/>
      <c r="E23" s="54">
        <v>8</v>
      </c>
      <c r="F23" s="150" t="str">
        <f>F11</f>
        <v>ANGOULINS 1</v>
      </c>
      <c r="G23" s="151"/>
      <c r="H23" s="151"/>
      <c r="I23" s="151"/>
      <c r="J23" s="151"/>
      <c r="K23" s="152"/>
      <c r="L23" s="57">
        <v>28</v>
      </c>
    </row>
    <row r="24" spans="2:12" ht="12.95" customHeight="1" thickBot="1" x14ac:dyDescent="0.3">
      <c r="B24" s="132" t="str">
        <f>F9</f>
        <v>ST SAUVEUR D AUNIS 1</v>
      </c>
      <c r="C24" s="133"/>
      <c r="D24" s="134"/>
      <c r="E24" s="55">
        <v>28</v>
      </c>
      <c r="F24" s="156" t="str">
        <f>F12</f>
        <v>ST XANDRE 2</v>
      </c>
      <c r="G24" s="157"/>
      <c r="H24" s="157"/>
      <c r="I24" s="157"/>
      <c r="J24" s="157"/>
      <c r="K24" s="158"/>
      <c r="L24" s="58">
        <v>8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168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SURGERES 2</v>
      </c>
      <c r="C27" s="142"/>
      <c r="D27" s="143"/>
      <c r="E27" s="52">
        <v>22</v>
      </c>
      <c r="F27" s="167" t="str">
        <f>F9</f>
        <v>ST SAUVEUR D AUNIS 1</v>
      </c>
      <c r="G27" s="168"/>
      <c r="H27" s="168"/>
      <c r="I27" s="168"/>
      <c r="J27" s="168"/>
      <c r="K27" s="168"/>
      <c r="L27" s="56">
        <v>14</v>
      </c>
    </row>
    <row r="28" spans="2:12" ht="12.95" customHeight="1" x14ac:dyDescent="0.25">
      <c r="B28" s="150" t="str">
        <f>B9</f>
        <v>ST MARTIN DE RE 1</v>
      </c>
      <c r="C28" s="151"/>
      <c r="D28" s="152"/>
      <c r="E28" s="53">
        <v>10</v>
      </c>
      <c r="F28" s="128" t="str">
        <f>B10</f>
        <v>CHATELAILLON 3</v>
      </c>
      <c r="G28" s="129"/>
      <c r="H28" s="129"/>
      <c r="I28" s="129"/>
      <c r="J28" s="129"/>
      <c r="K28" s="130"/>
      <c r="L28" s="57">
        <v>26</v>
      </c>
    </row>
    <row r="29" spans="2:12" ht="12.95" customHeight="1" x14ac:dyDescent="0.25">
      <c r="B29" s="128" t="str">
        <f>F11</f>
        <v>ANGOULINS 1</v>
      </c>
      <c r="C29" s="129"/>
      <c r="D29" s="130"/>
      <c r="E29" s="54">
        <v>36</v>
      </c>
      <c r="F29" s="128" t="str">
        <f>B12</f>
        <v>MIREUIL 2</v>
      </c>
      <c r="G29" s="129"/>
      <c r="H29" s="129"/>
      <c r="I29" s="129"/>
      <c r="J29" s="129"/>
      <c r="K29" s="130"/>
      <c r="L29" s="57">
        <v>0</v>
      </c>
    </row>
    <row r="30" spans="2:12" ht="12.95" customHeight="1" thickBot="1" x14ac:dyDescent="0.3">
      <c r="B30" s="132" t="str">
        <f>B11</f>
        <v>ROCHEFORT PM 4</v>
      </c>
      <c r="C30" s="133"/>
      <c r="D30" s="134"/>
      <c r="E30" s="55">
        <v>30</v>
      </c>
      <c r="F30" s="156" t="str">
        <f>F12</f>
        <v>ST XANDRE 2</v>
      </c>
      <c r="G30" s="157"/>
      <c r="H30" s="157"/>
      <c r="I30" s="157"/>
      <c r="J30" s="157"/>
      <c r="K30" s="158"/>
      <c r="L30" s="58">
        <v>6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167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ROCHEFORT PM 4</v>
      </c>
      <c r="C33" s="165"/>
      <c r="D33" s="166"/>
      <c r="E33" s="52"/>
      <c r="F33" s="128" t="str">
        <f>B12</f>
        <v>MIREUIL 2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ST MARTIN DE RE 1</v>
      </c>
      <c r="C34" s="151"/>
      <c r="D34" s="152"/>
      <c r="E34" s="53"/>
      <c r="F34" s="150" t="str">
        <f>F10</f>
        <v>SURGERES 2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ST SAUVEUR D AUNIS 1</v>
      </c>
      <c r="C35" s="129"/>
      <c r="D35" s="130"/>
      <c r="E35" s="54"/>
      <c r="F35" s="128" t="str">
        <f>B10</f>
        <v>CHATELAILLON 3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ANGOULINS 1</v>
      </c>
      <c r="C36" s="139"/>
      <c r="D36" s="169"/>
      <c r="E36" s="55"/>
      <c r="F36" s="156" t="str">
        <f>F12</f>
        <v>ST XANDRE 2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167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MIREUIL 2</v>
      </c>
      <c r="C39" s="165"/>
      <c r="D39" s="166"/>
      <c r="E39" s="52"/>
      <c r="F39" s="167" t="str">
        <f>F9</f>
        <v>ST SAUVEUR D AUNIS 1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ST MARTIN DE RE 1</v>
      </c>
      <c r="C40" s="151"/>
      <c r="D40" s="152"/>
      <c r="E40" s="53"/>
      <c r="F40" s="150" t="str">
        <f>F11</f>
        <v>ANGOULINS 1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SURGERES 2</v>
      </c>
      <c r="C41" s="129"/>
      <c r="D41" s="130"/>
      <c r="E41" s="54"/>
      <c r="F41" s="128" t="str">
        <f>B11</f>
        <v>ROCHEFORT PM 4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CHATELAILLON 3</v>
      </c>
      <c r="C42" s="133"/>
      <c r="D42" s="134"/>
      <c r="E42" s="55"/>
      <c r="F42" s="156" t="str">
        <f>F12</f>
        <v>ST XANDRE 2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166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ANGOULINS 1</v>
      </c>
      <c r="C45" s="142"/>
      <c r="D45" s="143"/>
      <c r="E45" s="59"/>
      <c r="F45" s="144" t="str">
        <f>B10</f>
        <v>CHATELAILLON 3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ST SAUVEUR D AUNIS 1</v>
      </c>
      <c r="C46" s="151"/>
      <c r="D46" s="152"/>
      <c r="E46" s="60"/>
      <c r="F46" s="128" t="str">
        <f>B11</f>
        <v>ROCHEFORT PM 4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SURGERES 2</v>
      </c>
      <c r="C47" s="129"/>
      <c r="D47" s="130"/>
      <c r="E47" s="61"/>
      <c r="F47" s="128" t="str">
        <f>B12</f>
        <v>MIREUIL 2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ST MARTIN DE RE 1</v>
      </c>
      <c r="C48" s="133"/>
      <c r="D48" s="134"/>
      <c r="E48" s="55"/>
      <c r="F48" s="135" t="str">
        <f>F12</f>
        <v>ST XANDRE 2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SURGERES 2</v>
      </c>
      <c r="C53" s="34"/>
      <c r="D53" s="20" t="str" cm="1">
        <f t="array" ref="D53">_xlfn.IFS(L10=0,"0",L10=18,"2",L10&gt;18,"3",L10&lt;18,"1")</f>
        <v>1</v>
      </c>
      <c r="E53" s="22">
        <f>L10-E10</f>
        <v>-20</v>
      </c>
      <c r="F53" s="20" t="str" cm="1">
        <f t="array" ref="F53">_xlfn.IFS(E18=0,"0",E18=18,"2",E18&gt;18,"3",E18&lt;18,"1")</f>
        <v>1</v>
      </c>
      <c r="G53" s="22">
        <f>E18-L18</f>
        <v>-24</v>
      </c>
      <c r="H53" s="20" t="str" cm="1">
        <f t="array" ref="H53">_xlfn.IFS(E23=0,"0",E23=18,"2",E23&gt;18,"3",E23&lt;18,"1")</f>
        <v>1</v>
      </c>
      <c r="I53" s="23">
        <f>E23-L23</f>
        <v>-20</v>
      </c>
      <c r="J53" s="20" t="str" cm="1">
        <f t="array" ref="J53">_xlfn.IFS(E27=0,"0",E27=18,"2",E27&gt;18,"3",E27&lt;18,"1")</f>
        <v>3</v>
      </c>
      <c r="K53" s="22">
        <f>E27-L27</f>
        <v>8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6</v>
      </c>
      <c r="S53" s="17">
        <f t="shared" si="0"/>
        <v>-56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MIREUIL 2</v>
      </c>
      <c r="C54" s="35"/>
      <c r="D54" s="20" t="str" cm="1">
        <f t="array" ref="D54">_xlfn.IFS(E12=0,"0",E12=18,"2",E12&gt;18,"3",E12&lt;18,"1")</f>
        <v>1</v>
      </c>
      <c r="E54" s="22">
        <f>E12-L12</f>
        <v>-4</v>
      </c>
      <c r="F54" s="20" t="str" cm="1">
        <f t="array" ref="F54">_xlfn.IFS(L17=0,"0",L17=18,"2",L17&gt;18,"3",L17&lt;18,"1")</f>
        <v>1</v>
      </c>
      <c r="G54" s="22">
        <f>L17-E17</f>
        <v>-28</v>
      </c>
      <c r="H54" s="20" t="str" cm="1">
        <f t="array" ref="H54">_xlfn.IFS(L22=0,"0",L22=18,"2",L22&gt;18,"3",L22&lt;18,"1")</f>
        <v>1</v>
      </c>
      <c r="I54" s="23">
        <f>L22-E22</f>
        <v>-12</v>
      </c>
      <c r="J54" s="20" t="str" cm="1">
        <f t="array" ref="J54">_xlfn.IFS(L29=0,"0",L29=18,"2",L29&gt;18,"3",L29&lt;18,"1")</f>
        <v>0</v>
      </c>
      <c r="K54" s="22">
        <f>L29-E29</f>
        <v>-36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3</v>
      </c>
      <c r="S54" s="17">
        <f t="shared" si="0"/>
        <v>-80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ST MARTIN DE RE 1</v>
      </c>
      <c r="C55" s="36"/>
      <c r="D55" s="20" t="str" cm="1">
        <f t="array" ref="D55">_xlfn.IFS(E9=0,"0",E9=18,"2",E9&gt;18,"3",E9&lt;18,"1")</f>
        <v>1</v>
      </c>
      <c r="E55" s="22">
        <f>E9-L9</f>
        <v>-24</v>
      </c>
      <c r="F55" s="20" t="str" cm="1">
        <f t="array" ref="F55">_xlfn.IFS(E16=0,"0",E16=18,"2",E16&gt;18,"3",E16&lt;18,"1")</f>
        <v>1</v>
      </c>
      <c r="G55" s="22">
        <f>E16-L16</f>
        <v>-4</v>
      </c>
      <c r="H55" s="20" t="str" cm="1">
        <f t="array" ref="H55">_xlfn.IFS(E22=0,"0",E22=18,"2",E22&gt;18,"3",E22&lt;18,"1")</f>
        <v>3</v>
      </c>
      <c r="I55" s="23">
        <f>E22-L22</f>
        <v>12</v>
      </c>
      <c r="J55" s="20" t="str" cm="1">
        <f t="array" ref="J55">_xlfn.IFS(E30=0,"0",E30=18,"2",E30&gt;18,"3",E30&lt;18,"1")</f>
        <v>3</v>
      </c>
      <c r="K55" s="22">
        <f>E28-L28</f>
        <v>-16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8</v>
      </c>
      <c r="S55" s="17">
        <f t="shared" si="0"/>
        <v>-32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ROCHEFORT PM 4</v>
      </c>
      <c r="C56" s="34"/>
      <c r="D56" s="20" t="str" cm="1">
        <f t="array" ref="D56">_xlfn.IFS(E11=0,"0",E11=18,"2",E11&gt;18,"3",E11&lt;18,"1")</f>
        <v>1</v>
      </c>
      <c r="E56" s="22">
        <f>E11-L11</f>
        <v>-8</v>
      </c>
      <c r="F56" s="20" t="str" cm="1">
        <f t="array" ref="F56">_xlfn.IFS(L16=0,"0",L16=18,"2",L16&gt;18,"3",L16&lt;18,"1")</f>
        <v>3</v>
      </c>
      <c r="G56" s="22">
        <f>L16-E16</f>
        <v>4</v>
      </c>
      <c r="H56" s="20" t="str" cm="1">
        <f t="array" ref="H56">_xlfn.IFS(L21=0,"0",L21=18,"2",L21&gt;18,"3",L21&lt;18,"1")</f>
        <v>3</v>
      </c>
      <c r="I56" s="23">
        <f>L21-E21</f>
        <v>8</v>
      </c>
      <c r="J56" s="20" t="str" cm="1">
        <f t="array" ref="J56">_xlfn.IFS(E30=0,"0",E30=18,"2",E30&gt;18,"3",E30&lt;18,"1")</f>
        <v>3</v>
      </c>
      <c r="K56" s="22">
        <f>E30-L30</f>
        <v>24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10</v>
      </c>
      <c r="S56" s="17">
        <f t="shared" si="0"/>
        <v>28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ANGOULINS 1</v>
      </c>
      <c r="C57" s="34"/>
      <c r="D57" s="20" t="str" cm="1">
        <f t="array" ref="D57">_xlfn.IFS(L11=0,"0",L11=18,"2",L11&gt;18,"3",L11&lt;18,"1")</f>
        <v>3</v>
      </c>
      <c r="E57" s="22">
        <f>L11-E11</f>
        <v>8</v>
      </c>
      <c r="F57" s="20" t="str" cm="1">
        <f t="array" ref="F57">_xlfn.IFS(L15=0,"0",L15=18,"2",L15&gt;18,"3",L15&lt;18,"1")</f>
        <v>3</v>
      </c>
      <c r="G57" s="22">
        <f>L15-E15</f>
        <v>8</v>
      </c>
      <c r="H57" s="20" t="str" cm="1">
        <f t="array" ref="H57">_xlfn.IFS(L23=0,"0",L23=18,"2",L23&gt;18,"3",L23&lt;18,"1")</f>
        <v>3</v>
      </c>
      <c r="I57" s="23">
        <f>L23-E23</f>
        <v>20</v>
      </c>
      <c r="J57" s="20" t="str" cm="1">
        <f t="array" ref="J57">_xlfn.IFS(E29=0,"0",E29=18,"2",E29&gt;18,"3",E29&lt;18,"1")</f>
        <v>3</v>
      </c>
      <c r="K57" s="22">
        <f>E29-L29</f>
        <v>36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12</v>
      </c>
      <c r="S57" s="17">
        <f t="shared" si="0"/>
        <v>72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ST SAUVEUR D AUNIS 1</v>
      </c>
      <c r="C58" s="34"/>
      <c r="D58" s="20" t="str" cm="1">
        <f t="array" ref="D58">_xlfn.IFS(L9=0,"0",L9=18,"2",L9&gt;18,"3",L9&lt;18,"1")</f>
        <v>3</v>
      </c>
      <c r="E58" s="22">
        <f>L9-E9</f>
        <v>24</v>
      </c>
      <c r="F58" s="20" t="str" cm="1">
        <f t="array" ref="F58">_xlfn.IFS(E15=0,"0",E15=18,"2",E15&gt;18,"3",E15&lt;18,"1")</f>
        <v>1</v>
      </c>
      <c r="G58" s="22">
        <f>E15-L15</f>
        <v>-8</v>
      </c>
      <c r="H58" s="20" t="str" cm="1">
        <f t="array" ref="H58">_xlfn.IFS(E24=0,"0",E24=18,"2",E24&gt;18,"3",E24&lt;18,"1")</f>
        <v>3</v>
      </c>
      <c r="I58" s="23">
        <f>E24-L24</f>
        <v>20</v>
      </c>
      <c r="J58" s="20" t="str" cm="1">
        <f t="array" ref="J58">_xlfn.IFS(L27=0,"0",L27=18,"2",L27&gt;18,"3",L27&lt;18,"1")</f>
        <v>1</v>
      </c>
      <c r="K58" s="22">
        <f>L27-E27</f>
        <v>-8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8</v>
      </c>
      <c r="S58" s="17">
        <f t="shared" si="0"/>
        <v>28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CHATELAILLON 3</v>
      </c>
      <c r="C59" s="65"/>
      <c r="D59" s="66" t="str" cm="1">
        <f t="array" ref="D59">_xlfn.IFS(E10=0,"0",E10=18,"2",E10&gt;18,"3",E10&lt;18,"1")</f>
        <v>3</v>
      </c>
      <c r="E59" s="67">
        <f>E10-L10</f>
        <v>20</v>
      </c>
      <c r="F59" s="66" t="str" cm="1">
        <f t="array" ref="F59">_xlfn.IFS(E17=0,"0",E17=18,"2",E17&gt;18,"3",E17&lt;18,"1")</f>
        <v>3</v>
      </c>
      <c r="G59" s="67">
        <f>E17-L17</f>
        <v>28</v>
      </c>
      <c r="H59" s="66" t="str" cm="1">
        <f t="array" ref="H59">_xlfn.IFS(E21=0,"0",E21=18,"2",E21&gt;18,"3",E21&lt;18,"1")</f>
        <v>1</v>
      </c>
      <c r="I59" s="68">
        <f>E21-L21</f>
        <v>-8</v>
      </c>
      <c r="J59" s="66" t="str" cm="1">
        <f t="array" ref="J59">_xlfn.IFS(L28=0,"0",L28=18,"2",L28&gt;18,"3",L28&lt;18,"1")</f>
        <v>3</v>
      </c>
      <c r="K59" s="67">
        <f>L28-E28</f>
        <v>16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10</v>
      </c>
      <c r="S59" s="70">
        <f t="shared" si="0"/>
        <v>56</v>
      </c>
    </row>
    <row r="60" spans="1:38" ht="15.75" hidden="1" customHeight="1" thickBot="1" x14ac:dyDescent="0.3">
      <c r="A60" s="25">
        <v>8</v>
      </c>
      <c r="B60" s="71" t="str">
        <f>F12</f>
        <v>ST XANDRE 2</v>
      </c>
      <c r="C60" s="72"/>
      <c r="D60" s="21" t="str" cm="1">
        <f t="array" ref="D60">_xlfn.IFS(L12=0,"0",L12=18,"2",L12&gt;18,"3",L12&lt;18,"1")</f>
        <v>3</v>
      </c>
      <c r="E60" s="24">
        <f>L12-E12</f>
        <v>4</v>
      </c>
      <c r="F60" s="21" t="str" cm="1">
        <f t="array" ref="F60">_xlfn.IFS(L18=0,"0",L18=18,"2",L18&gt;18,"3",L18&lt;18,"1")</f>
        <v>3</v>
      </c>
      <c r="G60" s="24">
        <f>L18-E18</f>
        <v>24</v>
      </c>
      <c r="H60" s="21" t="str" cm="1">
        <f t="array" ref="H60">_xlfn.IFS(L24=0,"0",L24=18,"2",L24&gt;18,"3",L24&lt;18,"1")</f>
        <v>1</v>
      </c>
      <c r="I60" s="24">
        <f>L24-E24</f>
        <v>-20</v>
      </c>
      <c r="J60" s="21" t="str" cm="1">
        <f t="array" ref="J60">_xlfn.IFS(L30=0,"0",L30=18,"2",L30&gt;18,"3",L30&lt;18,"1")</f>
        <v>1</v>
      </c>
      <c r="K60" s="24">
        <f>L30-E30</f>
        <v>-24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8</v>
      </c>
      <c r="S60" s="19">
        <f t="shared" si="0"/>
        <v>-16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ANGOULINS 1</v>
      </c>
      <c r="C66" s="40">
        <v>0</v>
      </c>
      <c r="D66" s="43" t="str">
        <v>3</v>
      </c>
      <c r="E66" s="44">
        <v>8</v>
      </c>
      <c r="F66" s="43" t="str">
        <v>3</v>
      </c>
      <c r="G66" s="44">
        <v>8</v>
      </c>
      <c r="H66" s="43" t="str">
        <v>3</v>
      </c>
      <c r="I66" s="44">
        <v>20</v>
      </c>
      <c r="J66" s="43" t="str">
        <v>3</v>
      </c>
      <c r="K66" s="44">
        <v>36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72</v>
      </c>
    </row>
    <row r="67" spans="1:19" ht="15.75" thickBot="1" x14ac:dyDescent="0.3">
      <c r="A67" s="78">
        <v>2</v>
      </c>
      <c r="B67" s="38" t="str">
        <v>CHATELAILLON 3</v>
      </c>
      <c r="C67" s="41">
        <v>0</v>
      </c>
      <c r="D67" s="46" t="str">
        <v>3</v>
      </c>
      <c r="E67" s="47">
        <v>20</v>
      </c>
      <c r="F67" s="46" t="str">
        <v>3</v>
      </c>
      <c r="G67" s="47">
        <v>28</v>
      </c>
      <c r="H67" s="46" t="str">
        <v>1</v>
      </c>
      <c r="I67" s="47">
        <v>-8</v>
      </c>
      <c r="J67" s="46" t="str">
        <v>3</v>
      </c>
      <c r="K67" s="47">
        <v>16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10</v>
      </c>
      <c r="S67" s="48">
        <v>56</v>
      </c>
    </row>
    <row r="68" spans="1:19" ht="15.75" thickBot="1" x14ac:dyDescent="0.3">
      <c r="A68" s="78">
        <v>3</v>
      </c>
      <c r="B68" s="38" t="str">
        <v>ROCHEFORT PM 4</v>
      </c>
      <c r="C68" s="41">
        <v>0</v>
      </c>
      <c r="D68" s="46" t="str">
        <v>1</v>
      </c>
      <c r="E68" s="47">
        <v>-8</v>
      </c>
      <c r="F68" s="46" t="str">
        <v>3</v>
      </c>
      <c r="G68" s="47">
        <v>4</v>
      </c>
      <c r="H68" s="46" t="str">
        <v>3</v>
      </c>
      <c r="I68" s="47">
        <v>8</v>
      </c>
      <c r="J68" s="46" t="str">
        <v>3</v>
      </c>
      <c r="K68" s="47">
        <v>24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10</v>
      </c>
      <c r="S68" s="48">
        <v>28</v>
      </c>
    </row>
    <row r="69" spans="1:19" ht="15.75" thickBot="1" x14ac:dyDescent="0.3">
      <c r="A69" s="78">
        <v>4</v>
      </c>
      <c r="B69" s="38" t="str">
        <v>ST SAUVEUR D AUNIS 1</v>
      </c>
      <c r="C69" s="41">
        <v>0</v>
      </c>
      <c r="D69" s="46" t="str">
        <v>3</v>
      </c>
      <c r="E69" s="47">
        <v>24</v>
      </c>
      <c r="F69" s="46" t="str">
        <v>1</v>
      </c>
      <c r="G69" s="47">
        <v>-8</v>
      </c>
      <c r="H69" s="46" t="str">
        <v>3</v>
      </c>
      <c r="I69" s="47">
        <v>20</v>
      </c>
      <c r="J69" s="46" t="str">
        <v>1</v>
      </c>
      <c r="K69" s="47">
        <v>-8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8</v>
      </c>
      <c r="S69" s="48">
        <v>28</v>
      </c>
    </row>
    <row r="70" spans="1:19" ht="15.75" thickBot="1" x14ac:dyDescent="0.3">
      <c r="A70" s="78">
        <v>5</v>
      </c>
      <c r="B70" s="38" t="str">
        <v>ST XANDRE 2</v>
      </c>
      <c r="C70" s="41">
        <v>0</v>
      </c>
      <c r="D70" s="46" t="str">
        <v>3</v>
      </c>
      <c r="E70" s="47">
        <v>4</v>
      </c>
      <c r="F70" s="46" t="str">
        <v>3</v>
      </c>
      <c r="G70" s="47">
        <v>24</v>
      </c>
      <c r="H70" s="46" t="str">
        <v>1</v>
      </c>
      <c r="I70" s="47">
        <v>-20</v>
      </c>
      <c r="J70" s="46" t="str">
        <v>1</v>
      </c>
      <c r="K70" s="47">
        <v>-24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8</v>
      </c>
      <c r="S70" s="48">
        <v>-16</v>
      </c>
    </row>
    <row r="71" spans="1:19" ht="15.75" thickBot="1" x14ac:dyDescent="0.3">
      <c r="A71" s="78">
        <v>6</v>
      </c>
      <c r="B71" s="38" t="str">
        <v>ST MARTIN DE RE 1</v>
      </c>
      <c r="C71" s="41">
        <v>0</v>
      </c>
      <c r="D71" s="46" t="str">
        <v>1</v>
      </c>
      <c r="E71" s="47">
        <v>-24</v>
      </c>
      <c r="F71" s="46" t="str">
        <v>1</v>
      </c>
      <c r="G71" s="47">
        <v>-4</v>
      </c>
      <c r="H71" s="46" t="str">
        <v>3</v>
      </c>
      <c r="I71" s="47">
        <v>12</v>
      </c>
      <c r="J71" s="46" t="str">
        <v>3</v>
      </c>
      <c r="K71" s="47">
        <v>-16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8</v>
      </c>
      <c r="S71" s="48">
        <v>-32</v>
      </c>
    </row>
    <row r="72" spans="1:19" ht="15.75" thickBot="1" x14ac:dyDescent="0.3">
      <c r="A72" s="78">
        <v>7</v>
      </c>
      <c r="B72" s="38" t="str">
        <v>SURGERES 2</v>
      </c>
      <c r="C72" s="42">
        <v>0</v>
      </c>
      <c r="D72" s="75" t="str">
        <v>1</v>
      </c>
      <c r="E72" s="76">
        <v>-20</v>
      </c>
      <c r="F72" s="75" t="str">
        <v>1</v>
      </c>
      <c r="G72" s="76">
        <v>-24</v>
      </c>
      <c r="H72" s="75" t="str">
        <v>1</v>
      </c>
      <c r="I72" s="76">
        <v>-20</v>
      </c>
      <c r="J72" s="75" t="str">
        <v>3</v>
      </c>
      <c r="K72" s="76">
        <v>8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6</v>
      </c>
      <c r="S72" s="77">
        <v>-56</v>
      </c>
    </row>
    <row r="73" spans="1:19" ht="15.75" thickBot="1" x14ac:dyDescent="0.3">
      <c r="A73" s="78">
        <v>8</v>
      </c>
      <c r="B73" s="39" t="str">
        <v>MIREUIL 2</v>
      </c>
      <c r="C73" s="30">
        <v>0</v>
      </c>
      <c r="D73" s="49" t="str">
        <v>1</v>
      </c>
      <c r="E73" s="50">
        <v>-4</v>
      </c>
      <c r="F73" s="49" t="str">
        <v>1</v>
      </c>
      <c r="G73" s="50">
        <v>-28</v>
      </c>
      <c r="H73" s="49" t="str">
        <v>1</v>
      </c>
      <c r="I73" s="50">
        <v>-12</v>
      </c>
      <c r="J73" s="49" t="str">
        <v>0</v>
      </c>
      <c r="K73" s="50">
        <v>-36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3</v>
      </c>
      <c r="S73" s="84">
        <v>-80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85" priority="2" operator="containsText" text="Exempt">
      <formula>NOT(ISERROR(SEARCH("Exempt",B73)))</formula>
    </cfRule>
  </conditionalFormatting>
  <conditionalFormatting sqref="C60:S60">
    <cfRule type="containsText" dxfId="84" priority="3" operator="containsText" text="Exempt">
      <formula>NOT(ISERROR(SEARCH("Exempt",C60)))</formula>
    </cfRule>
  </conditionalFormatting>
  <conditionalFormatting sqref="D73:S73">
    <cfRule type="expression" dxfId="83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AL76"/>
  <sheetViews>
    <sheetView topLeftCell="A20" zoomScaleNormal="100" workbookViewId="0">
      <selection activeCell="L23" sqref="L23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52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169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53</v>
      </c>
      <c r="C9" s="182"/>
      <c r="D9" s="183"/>
      <c r="E9" s="52">
        <v>24</v>
      </c>
      <c r="F9" s="184" t="s">
        <v>56</v>
      </c>
      <c r="G9" s="185"/>
      <c r="H9" s="185"/>
      <c r="I9" s="185"/>
      <c r="J9" s="185"/>
      <c r="K9" s="185"/>
      <c r="L9" s="56">
        <v>12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228</v>
      </c>
      <c r="C10" s="172"/>
      <c r="D10" s="173"/>
      <c r="E10" s="53">
        <v>18</v>
      </c>
      <c r="F10" s="171" t="s">
        <v>57</v>
      </c>
      <c r="G10" s="172"/>
      <c r="H10" s="172"/>
      <c r="I10" s="172"/>
      <c r="J10" s="172"/>
      <c r="K10" s="173"/>
      <c r="L10" s="57">
        <v>18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54</v>
      </c>
      <c r="C11" s="172"/>
      <c r="D11" s="173"/>
      <c r="E11" s="54">
        <v>16</v>
      </c>
      <c r="F11" s="171" t="s">
        <v>58</v>
      </c>
      <c r="G11" s="172"/>
      <c r="H11" s="172"/>
      <c r="I11" s="172"/>
      <c r="J11" s="172"/>
      <c r="K11" s="173"/>
      <c r="L11" s="57">
        <v>20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55</v>
      </c>
      <c r="C12" s="176"/>
      <c r="D12" s="177"/>
      <c r="E12" s="55">
        <v>36</v>
      </c>
      <c r="F12" s="178" t="s">
        <v>221</v>
      </c>
      <c r="G12" s="179"/>
      <c r="H12" s="179"/>
      <c r="I12" s="179"/>
      <c r="J12" s="179"/>
      <c r="K12" s="180"/>
      <c r="L12" s="58"/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169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FONTAINE D OZILLAC 1</v>
      </c>
      <c r="C15" s="168"/>
      <c r="D15" s="170"/>
      <c r="E15" s="52">
        <v>14</v>
      </c>
      <c r="F15" s="150" t="str">
        <f>F11</f>
        <v>ST XANDRE 3</v>
      </c>
      <c r="G15" s="151"/>
      <c r="H15" s="151"/>
      <c r="I15" s="151"/>
      <c r="J15" s="151"/>
      <c r="K15" s="152"/>
      <c r="L15" s="56">
        <v>22</v>
      </c>
    </row>
    <row r="16" spans="2:19" ht="12.95" customHeight="1" x14ac:dyDescent="0.25">
      <c r="B16" s="150" t="str">
        <f>B9</f>
        <v>PTQ ROCHEFORTAISE 1</v>
      </c>
      <c r="C16" s="151"/>
      <c r="D16" s="152"/>
      <c r="E16" s="53">
        <v>26</v>
      </c>
      <c r="F16" s="150" t="str">
        <f>B11</f>
        <v>LE THOU 1</v>
      </c>
      <c r="G16" s="151"/>
      <c r="H16" s="151"/>
      <c r="I16" s="151"/>
      <c r="J16" s="151"/>
      <c r="K16" s="152"/>
      <c r="L16" s="57">
        <v>10</v>
      </c>
    </row>
    <row r="17" spans="2:12" ht="12.95" customHeight="1" x14ac:dyDescent="0.25">
      <c r="B17" s="150" t="str">
        <f>B10</f>
        <v>TONNAY CHARENTE 1</v>
      </c>
      <c r="C17" s="151"/>
      <c r="D17" s="152"/>
      <c r="E17" s="54">
        <v>20</v>
      </c>
      <c r="F17" s="150" t="str">
        <f>B12</f>
        <v>ROCHEFORT CP 1</v>
      </c>
      <c r="G17" s="151"/>
      <c r="H17" s="151"/>
      <c r="I17" s="151"/>
      <c r="J17" s="151"/>
      <c r="K17" s="152"/>
      <c r="L17" s="57">
        <v>16</v>
      </c>
    </row>
    <row r="18" spans="2:12" ht="12.95" customHeight="1" thickBot="1" x14ac:dyDescent="0.3">
      <c r="B18" s="132" t="str">
        <f>F10</f>
        <v>RIVEDOUX 1</v>
      </c>
      <c r="C18" s="133"/>
      <c r="D18" s="134"/>
      <c r="E18" s="55">
        <v>36</v>
      </c>
      <c r="F18" s="156" t="str">
        <f>F12</f>
        <v>EXEMPT</v>
      </c>
      <c r="G18" s="157"/>
      <c r="H18" s="157"/>
      <c r="I18" s="157"/>
      <c r="J18" s="157"/>
      <c r="K18" s="158"/>
      <c r="L18" s="58"/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170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TONNAY CHARENTE 1</v>
      </c>
      <c r="C21" s="165"/>
      <c r="D21" s="166"/>
      <c r="E21" s="52">
        <v>24</v>
      </c>
      <c r="F21" s="167" t="str">
        <f>B11</f>
        <v>LE THOU 1</v>
      </c>
      <c r="G21" s="168"/>
      <c r="H21" s="168"/>
      <c r="I21" s="168"/>
      <c r="J21" s="168"/>
      <c r="K21" s="168"/>
      <c r="L21" s="56">
        <v>12</v>
      </c>
    </row>
    <row r="22" spans="2:12" ht="12.95" customHeight="1" x14ac:dyDescent="0.25">
      <c r="B22" s="150" t="str">
        <f>B9</f>
        <v>PTQ ROCHEFORTAISE 1</v>
      </c>
      <c r="C22" s="151"/>
      <c r="D22" s="152"/>
      <c r="E22" s="53">
        <v>10</v>
      </c>
      <c r="F22" s="150" t="str">
        <f>B12</f>
        <v>ROCHEFORT CP 1</v>
      </c>
      <c r="G22" s="151"/>
      <c r="H22" s="151"/>
      <c r="I22" s="151"/>
      <c r="J22" s="151"/>
      <c r="K22" s="152"/>
      <c r="L22" s="57">
        <v>26</v>
      </c>
    </row>
    <row r="23" spans="2:12" ht="12.95" customHeight="1" x14ac:dyDescent="0.25">
      <c r="B23" s="150" t="str">
        <f>F10</f>
        <v>RIVEDOUX 1</v>
      </c>
      <c r="C23" s="151"/>
      <c r="D23" s="152"/>
      <c r="E23" s="54">
        <v>10</v>
      </c>
      <c r="F23" s="150" t="str">
        <f>F11</f>
        <v>ST XANDRE 3</v>
      </c>
      <c r="G23" s="151"/>
      <c r="H23" s="151"/>
      <c r="I23" s="151"/>
      <c r="J23" s="151"/>
      <c r="K23" s="152"/>
      <c r="L23" s="57">
        <v>26</v>
      </c>
    </row>
    <row r="24" spans="2:12" ht="12.95" customHeight="1" thickBot="1" x14ac:dyDescent="0.3">
      <c r="B24" s="132" t="str">
        <f>F9</f>
        <v>FONTAINE D OZILLAC 1</v>
      </c>
      <c r="C24" s="133"/>
      <c r="D24" s="134"/>
      <c r="E24" s="55">
        <v>36</v>
      </c>
      <c r="F24" s="156" t="str">
        <f>F12</f>
        <v>EXEMPT</v>
      </c>
      <c r="G24" s="157"/>
      <c r="H24" s="157"/>
      <c r="I24" s="157"/>
      <c r="J24" s="157"/>
      <c r="K24" s="158"/>
      <c r="L24" s="58"/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230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RIVEDOUX 1</v>
      </c>
      <c r="C27" s="142"/>
      <c r="D27" s="143"/>
      <c r="E27" s="52">
        <v>12</v>
      </c>
      <c r="F27" s="167" t="str">
        <f>F9</f>
        <v>FONTAINE D OZILLAC 1</v>
      </c>
      <c r="G27" s="168"/>
      <c r="H27" s="168"/>
      <c r="I27" s="168"/>
      <c r="J27" s="168"/>
      <c r="K27" s="168"/>
      <c r="L27" s="56">
        <v>24</v>
      </c>
    </row>
    <row r="28" spans="2:12" ht="12.95" customHeight="1" x14ac:dyDescent="0.25">
      <c r="B28" s="150" t="str">
        <f>B9</f>
        <v>PTQ ROCHEFORTAISE 1</v>
      </c>
      <c r="C28" s="151"/>
      <c r="D28" s="152"/>
      <c r="E28" s="53">
        <v>22</v>
      </c>
      <c r="F28" s="128" t="str">
        <f>B10</f>
        <v>TONNAY CHARENTE 1</v>
      </c>
      <c r="G28" s="129"/>
      <c r="H28" s="129"/>
      <c r="I28" s="129"/>
      <c r="J28" s="129"/>
      <c r="K28" s="130"/>
      <c r="L28" s="57">
        <v>14</v>
      </c>
    </row>
    <row r="29" spans="2:12" ht="12.95" customHeight="1" x14ac:dyDescent="0.25">
      <c r="B29" s="128" t="str">
        <f>F11</f>
        <v>ST XANDRE 3</v>
      </c>
      <c r="C29" s="129"/>
      <c r="D29" s="130"/>
      <c r="E29" s="54">
        <v>10</v>
      </c>
      <c r="F29" s="128" t="str">
        <f>B12</f>
        <v>ROCHEFORT CP 1</v>
      </c>
      <c r="G29" s="129"/>
      <c r="H29" s="129"/>
      <c r="I29" s="129"/>
      <c r="J29" s="129"/>
      <c r="K29" s="130"/>
      <c r="L29" s="57">
        <v>26</v>
      </c>
    </row>
    <row r="30" spans="2:12" ht="12.95" customHeight="1" thickBot="1" x14ac:dyDescent="0.3">
      <c r="B30" s="132" t="str">
        <f>B11</f>
        <v>LE THOU 1</v>
      </c>
      <c r="C30" s="133"/>
      <c r="D30" s="134"/>
      <c r="E30" s="55">
        <v>36</v>
      </c>
      <c r="F30" s="156" t="str">
        <f>F12</f>
        <v>EXEMPT</v>
      </c>
      <c r="G30" s="157"/>
      <c r="H30" s="157"/>
      <c r="I30" s="157"/>
      <c r="J30" s="157"/>
      <c r="K30" s="158"/>
      <c r="L30" s="58"/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229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LE THOU 1</v>
      </c>
      <c r="C33" s="165"/>
      <c r="D33" s="166"/>
      <c r="E33" s="52"/>
      <c r="F33" s="128" t="str">
        <f>B12</f>
        <v>ROCHEFORT CP 1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PTQ ROCHEFORTAISE 1</v>
      </c>
      <c r="C34" s="151"/>
      <c r="D34" s="152"/>
      <c r="E34" s="53"/>
      <c r="F34" s="150" t="str">
        <f>F10</f>
        <v>RIVEDOUX 1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FONTAINE D OZILLAC 1</v>
      </c>
      <c r="C35" s="129"/>
      <c r="D35" s="130"/>
      <c r="E35" s="54"/>
      <c r="F35" s="128" t="str">
        <f>B10</f>
        <v>TONNAY CHARENTE 1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ST XANDRE 3</v>
      </c>
      <c r="C36" s="139"/>
      <c r="D36" s="169"/>
      <c r="E36" s="55"/>
      <c r="F36" s="156" t="str">
        <f>F12</f>
        <v>EXEMPT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229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ROCHEFORT CP 1</v>
      </c>
      <c r="C39" s="165"/>
      <c r="D39" s="166"/>
      <c r="E39" s="52"/>
      <c r="F39" s="167" t="str">
        <f>F9</f>
        <v>FONTAINE D OZILLAC 1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PTQ ROCHEFORTAISE 1</v>
      </c>
      <c r="C40" s="151"/>
      <c r="D40" s="152"/>
      <c r="E40" s="53"/>
      <c r="F40" s="150" t="str">
        <f>F11</f>
        <v>ST XANDRE 3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RIVEDOUX 1</v>
      </c>
      <c r="C41" s="129"/>
      <c r="D41" s="130"/>
      <c r="E41" s="54"/>
      <c r="F41" s="128" t="str">
        <f>B11</f>
        <v>LE THOU 1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TONNAY CHARENTE 1</v>
      </c>
      <c r="C42" s="133"/>
      <c r="D42" s="134"/>
      <c r="E42" s="55"/>
      <c r="F42" s="156" t="str">
        <f>F12</f>
        <v>EXEMPT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171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ST XANDRE 3</v>
      </c>
      <c r="C45" s="142"/>
      <c r="D45" s="143"/>
      <c r="E45" s="59"/>
      <c r="F45" s="144" t="str">
        <f>B10</f>
        <v>TONNAY CHARENTE 1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FONTAINE D OZILLAC 1</v>
      </c>
      <c r="C46" s="151"/>
      <c r="D46" s="152"/>
      <c r="E46" s="60"/>
      <c r="F46" s="128" t="str">
        <f>B11</f>
        <v>LE THOU 1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RIVEDOUX 1</v>
      </c>
      <c r="C47" s="129"/>
      <c r="D47" s="130"/>
      <c r="E47" s="61"/>
      <c r="F47" s="128" t="str">
        <f>B12</f>
        <v>ROCHEFORT CP 1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PTQ ROCHEFORTAISE 1</v>
      </c>
      <c r="C48" s="133"/>
      <c r="D48" s="134"/>
      <c r="E48" s="55"/>
      <c r="F48" s="135" t="str">
        <f>F12</f>
        <v>EXEMPT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RIVEDOUX 1</v>
      </c>
      <c r="C53" s="34"/>
      <c r="D53" s="20" t="str" cm="1">
        <f t="array" ref="D53">_xlfn.IFS(L10=0,"0",L10=18,"2",L10&gt;18,"3",L10&lt;18,"1")</f>
        <v>2</v>
      </c>
      <c r="E53" s="22">
        <f>L10-E10</f>
        <v>0</v>
      </c>
      <c r="F53" s="20" t="str" cm="1">
        <f t="array" ref="F53">_xlfn.IFS(E18=0,"0",E18=18,"2",E18&gt;18,"3",E18&lt;18,"1")</f>
        <v>3</v>
      </c>
      <c r="G53" s="22">
        <f>E18-L18</f>
        <v>36</v>
      </c>
      <c r="H53" s="20" t="str" cm="1">
        <f t="array" ref="H53">_xlfn.IFS(E23=0,"0",E23=18,"2",E23&gt;18,"3",E23&lt;18,"1")</f>
        <v>1</v>
      </c>
      <c r="I53" s="23">
        <f>E23-L23</f>
        <v>-16</v>
      </c>
      <c r="J53" s="20" t="str" cm="1">
        <f t="array" ref="J53">_xlfn.IFS(E27=0,"0",E27=18,"2",E27&gt;18,"3",E27&lt;18,"1")</f>
        <v>1</v>
      </c>
      <c r="K53" s="22">
        <f>E27-L27</f>
        <v>-12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7</v>
      </c>
      <c r="S53" s="17">
        <f t="shared" si="0"/>
        <v>8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ROCHEFORT CP 1</v>
      </c>
      <c r="C54" s="35"/>
      <c r="D54" s="20" t="str" cm="1">
        <f t="array" ref="D54">_xlfn.IFS(E12=0,"0",E12=18,"2",E12&gt;18,"3",E12&lt;18,"1")</f>
        <v>3</v>
      </c>
      <c r="E54" s="22">
        <f>E12-L12</f>
        <v>36</v>
      </c>
      <c r="F54" s="20" t="str" cm="1">
        <f t="array" ref="F54">_xlfn.IFS(L17=0,"0",L17=18,"2",L17&gt;18,"3",L17&lt;18,"1")</f>
        <v>1</v>
      </c>
      <c r="G54" s="22">
        <f>L17-E17</f>
        <v>-4</v>
      </c>
      <c r="H54" s="20" t="str" cm="1">
        <f t="array" ref="H54">_xlfn.IFS(L22=0,"0",L22=18,"2",L22&gt;18,"3",L22&lt;18,"1")</f>
        <v>3</v>
      </c>
      <c r="I54" s="23">
        <f>L22-E22</f>
        <v>16</v>
      </c>
      <c r="J54" s="20" t="str" cm="1">
        <f t="array" ref="J54">_xlfn.IFS(L29=0,"0",L29=18,"2",L29&gt;18,"3",L29&lt;18,"1")</f>
        <v>3</v>
      </c>
      <c r="K54" s="22">
        <f>L29-E29</f>
        <v>16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10</v>
      </c>
      <c r="S54" s="17">
        <f t="shared" si="0"/>
        <v>64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PTQ ROCHEFORTAISE 1</v>
      </c>
      <c r="C55" s="36"/>
      <c r="D55" s="20" t="str" cm="1">
        <f t="array" ref="D55">_xlfn.IFS(E9=0,"0",E9=18,"2",E9&gt;18,"3",E9&lt;18,"1")</f>
        <v>3</v>
      </c>
      <c r="E55" s="22">
        <f>E9-L9</f>
        <v>12</v>
      </c>
      <c r="F55" s="20" t="str" cm="1">
        <f t="array" ref="F55">_xlfn.IFS(E16=0,"0",E16=18,"2",E16&gt;18,"3",E16&lt;18,"1")</f>
        <v>3</v>
      </c>
      <c r="G55" s="22">
        <f>E16-L16</f>
        <v>16</v>
      </c>
      <c r="H55" s="20" t="str" cm="1">
        <f t="array" ref="H55">_xlfn.IFS(E22=0,"0",E22=18,"2",E22&gt;18,"3",E22&lt;18,"1")</f>
        <v>1</v>
      </c>
      <c r="I55" s="23">
        <f>E22-L22</f>
        <v>-16</v>
      </c>
      <c r="J55" s="20" t="str" cm="1">
        <f t="array" ref="J55">_xlfn.IFS(E30=0,"0",E30=18,"2",E30&gt;18,"3",E30&lt;18,"1")</f>
        <v>3</v>
      </c>
      <c r="K55" s="22">
        <f>E28-L28</f>
        <v>8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10</v>
      </c>
      <c r="S55" s="17">
        <f t="shared" si="0"/>
        <v>20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LE THOU 1</v>
      </c>
      <c r="C56" s="34"/>
      <c r="D56" s="20" t="str" cm="1">
        <f t="array" ref="D56">_xlfn.IFS(E11=0,"0",E11=18,"2",E11&gt;18,"3",E11&lt;18,"1")</f>
        <v>1</v>
      </c>
      <c r="E56" s="22">
        <f>E11-L11</f>
        <v>-4</v>
      </c>
      <c r="F56" s="20" t="str" cm="1">
        <f t="array" ref="F56">_xlfn.IFS(L16=0,"0",L16=18,"2",L16&gt;18,"3",L16&lt;18,"1")</f>
        <v>1</v>
      </c>
      <c r="G56" s="22">
        <f>L16-E16</f>
        <v>-16</v>
      </c>
      <c r="H56" s="20" t="str" cm="1">
        <f t="array" ref="H56">_xlfn.IFS(L21=0,"0",L21=18,"2",L21&gt;18,"3",L21&lt;18,"1")</f>
        <v>1</v>
      </c>
      <c r="I56" s="23">
        <f>L21-E21</f>
        <v>-12</v>
      </c>
      <c r="J56" s="20" t="str" cm="1">
        <f t="array" ref="J56">_xlfn.IFS(E30=0,"0",E30=18,"2",E30&gt;18,"3",E30&lt;18,"1")</f>
        <v>3</v>
      </c>
      <c r="K56" s="22">
        <f>E30-L30</f>
        <v>36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6</v>
      </c>
      <c r="S56" s="17">
        <f t="shared" si="0"/>
        <v>4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ST XANDRE 3</v>
      </c>
      <c r="C57" s="34"/>
      <c r="D57" s="20" t="str" cm="1">
        <f t="array" ref="D57">_xlfn.IFS(L11=0,"0",L11=18,"2",L11&gt;18,"3",L11&lt;18,"1")</f>
        <v>3</v>
      </c>
      <c r="E57" s="22">
        <f>L11-E11</f>
        <v>4</v>
      </c>
      <c r="F57" s="20" t="str" cm="1">
        <f t="array" ref="F57">_xlfn.IFS(L15=0,"0",L15=18,"2",L15&gt;18,"3",L15&lt;18,"1")</f>
        <v>3</v>
      </c>
      <c r="G57" s="22">
        <f>L15-E15</f>
        <v>8</v>
      </c>
      <c r="H57" s="20" t="str" cm="1">
        <f t="array" ref="H57">_xlfn.IFS(L23=0,"0",L23=18,"2",L23&gt;18,"3",L23&lt;18,"1")</f>
        <v>3</v>
      </c>
      <c r="I57" s="23">
        <f>L23-E23</f>
        <v>16</v>
      </c>
      <c r="J57" s="20" t="str" cm="1">
        <f t="array" ref="J57">_xlfn.IFS(E29=0,"0",E29=18,"2",E29&gt;18,"3",E29&lt;18,"1")</f>
        <v>1</v>
      </c>
      <c r="K57" s="22">
        <f>E29-L29</f>
        <v>-16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10</v>
      </c>
      <c r="S57" s="17">
        <f t="shared" si="0"/>
        <v>12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FONTAINE D OZILLAC 1</v>
      </c>
      <c r="C58" s="34"/>
      <c r="D58" s="20" t="str" cm="1">
        <f t="array" ref="D58">_xlfn.IFS(L9=0,"0",L9=18,"2",L9&gt;18,"3",L9&lt;18,"1")</f>
        <v>1</v>
      </c>
      <c r="E58" s="22">
        <f>L9-E9</f>
        <v>-12</v>
      </c>
      <c r="F58" s="20" t="str" cm="1">
        <f t="array" ref="F58">_xlfn.IFS(E15=0,"0",E15=18,"2",E15&gt;18,"3",E15&lt;18,"1")</f>
        <v>1</v>
      </c>
      <c r="G58" s="22">
        <f>E15-L15</f>
        <v>-8</v>
      </c>
      <c r="H58" s="20" t="str" cm="1">
        <f t="array" ref="H58">_xlfn.IFS(E24=0,"0",E24=18,"2",E24&gt;18,"3",E24&lt;18,"1")</f>
        <v>3</v>
      </c>
      <c r="I58" s="23">
        <f>E24-L24</f>
        <v>36</v>
      </c>
      <c r="J58" s="20" t="str" cm="1">
        <f t="array" ref="J58">_xlfn.IFS(L27=0,"0",L27=18,"2",L27&gt;18,"3",L27&lt;18,"1")</f>
        <v>3</v>
      </c>
      <c r="K58" s="22">
        <f>L27-E27</f>
        <v>12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8</v>
      </c>
      <c r="S58" s="17">
        <f t="shared" si="0"/>
        <v>28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TONNAY CHARENTE 1</v>
      </c>
      <c r="C59" s="65"/>
      <c r="D59" s="66" t="str" cm="1">
        <f t="array" ref="D59">_xlfn.IFS(E10=0,"0",E10=18,"2",E10&gt;18,"3",E10&lt;18,"1")</f>
        <v>2</v>
      </c>
      <c r="E59" s="67">
        <f>E10-L10</f>
        <v>0</v>
      </c>
      <c r="F59" s="66" t="str" cm="1">
        <f t="array" ref="F59">_xlfn.IFS(E17=0,"0",E17=18,"2",E17&gt;18,"3",E17&lt;18,"1")</f>
        <v>3</v>
      </c>
      <c r="G59" s="67">
        <f>E17-L17</f>
        <v>4</v>
      </c>
      <c r="H59" s="66" t="str" cm="1">
        <f t="array" ref="H59">_xlfn.IFS(E21=0,"0",E21=18,"2",E21&gt;18,"3",E21&lt;18,"1")</f>
        <v>3</v>
      </c>
      <c r="I59" s="68">
        <f>E21-L21</f>
        <v>12</v>
      </c>
      <c r="J59" s="66" t="str" cm="1">
        <f t="array" ref="J59">_xlfn.IFS(L28=0,"0",L28=18,"2",L28&gt;18,"3",L28&lt;18,"1")</f>
        <v>1</v>
      </c>
      <c r="K59" s="67">
        <f>L28-E28</f>
        <v>-8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9</v>
      </c>
      <c r="S59" s="70">
        <f t="shared" si="0"/>
        <v>8</v>
      </c>
    </row>
    <row r="60" spans="1:38" ht="15.75" hidden="1" customHeight="1" thickBot="1" x14ac:dyDescent="0.3">
      <c r="A60" s="25">
        <v>8</v>
      </c>
      <c r="B60" s="71" t="str">
        <f>F12</f>
        <v>EXEMPT</v>
      </c>
      <c r="C60" s="72"/>
      <c r="D60" s="21" t="str" cm="1">
        <f t="array" ref="D60">_xlfn.IFS(L12=0,"0",L12=18,"2",L12&gt;18,"3",L12&lt;18,"1")</f>
        <v>0</v>
      </c>
      <c r="E60" s="24">
        <f>L12-E12</f>
        <v>-36</v>
      </c>
      <c r="F60" s="21" t="str" cm="1">
        <f t="array" ref="F60">_xlfn.IFS(L18=0,"0",L18=18,"2",L18&gt;18,"3",L18&lt;18,"1")</f>
        <v>0</v>
      </c>
      <c r="G60" s="24">
        <f>L18-E18</f>
        <v>-36</v>
      </c>
      <c r="H60" s="21" t="str" cm="1">
        <f t="array" ref="H60">_xlfn.IFS(L24=0,"0",L24=18,"2",L24&gt;18,"3",L24&lt;18,"1")</f>
        <v>0</v>
      </c>
      <c r="I60" s="24">
        <f>L24-E24</f>
        <v>-36</v>
      </c>
      <c r="J60" s="21" t="str" cm="1">
        <f t="array" ref="J60">_xlfn.IFS(L30=0,"0",L30=18,"2",L30&gt;18,"3",L30&lt;18,"1")</f>
        <v>0</v>
      </c>
      <c r="K60" s="24">
        <f>L30-E30</f>
        <v>-36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0</v>
      </c>
      <c r="S60" s="19">
        <f t="shared" si="0"/>
        <v>-144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ROCHEFORT CP 1</v>
      </c>
      <c r="C66" s="40">
        <v>0</v>
      </c>
      <c r="D66" s="43" t="str">
        <v>3</v>
      </c>
      <c r="E66" s="44">
        <v>36</v>
      </c>
      <c r="F66" s="43" t="str">
        <v>1</v>
      </c>
      <c r="G66" s="44">
        <v>-4</v>
      </c>
      <c r="H66" s="43" t="str">
        <v>3</v>
      </c>
      <c r="I66" s="44">
        <v>16</v>
      </c>
      <c r="J66" s="43" t="str">
        <v>3</v>
      </c>
      <c r="K66" s="44">
        <v>16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10</v>
      </c>
      <c r="S66" s="45">
        <v>64</v>
      </c>
    </row>
    <row r="67" spans="1:19" ht="15.75" thickBot="1" x14ac:dyDescent="0.3">
      <c r="A67" s="78">
        <v>2</v>
      </c>
      <c r="B67" s="38" t="str">
        <v>PTQ ROCHEFORTAISE 1</v>
      </c>
      <c r="C67" s="41">
        <v>0</v>
      </c>
      <c r="D67" s="46" t="str">
        <v>3</v>
      </c>
      <c r="E67" s="47">
        <v>12</v>
      </c>
      <c r="F67" s="46" t="str">
        <v>3</v>
      </c>
      <c r="G67" s="47">
        <v>16</v>
      </c>
      <c r="H67" s="46" t="str">
        <v>1</v>
      </c>
      <c r="I67" s="47">
        <v>-16</v>
      </c>
      <c r="J67" s="46" t="str">
        <v>3</v>
      </c>
      <c r="K67" s="47">
        <v>8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10</v>
      </c>
      <c r="S67" s="48">
        <v>20</v>
      </c>
    </row>
    <row r="68" spans="1:19" ht="15.75" thickBot="1" x14ac:dyDescent="0.3">
      <c r="A68" s="78">
        <v>3</v>
      </c>
      <c r="B68" s="38" t="str">
        <v>ST XANDRE 3</v>
      </c>
      <c r="C68" s="41">
        <v>0</v>
      </c>
      <c r="D68" s="46" t="str">
        <v>3</v>
      </c>
      <c r="E68" s="47">
        <v>4</v>
      </c>
      <c r="F68" s="46" t="str">
        <v>3</v>
      </c>
      <c r="G68" s="47">
        <v>8</v>
      </c>
      <c r="H68" s="46" t="str">
        <v>3</v>
      </c>
      <c r="I68" s="47">
        <v>16</v>
      </c>
      <c r="J68" s="46" t="str">
        <v>1</v>
      </c>
      <c r="K68" s="47">
        <v>-16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10</v>
      </c>
      <c r="S68" s="48">
        <v>12</v>
      </c>
    </row>
    <row r="69" spans="1:19" ht="15.75" thickBot="1" x14ac:dyDescent="0.3">
      <c r="A69" s="78">
        <v>4</v>
      </c>
      <c r="B69" s="38" t="str">
        <v>TONNAY CHARENTE 1</v>
      </c>
      <c r="C69" s="41">
        <v>0</v>
      </c>
      <c r="D69" s="46" t="str">
        <v>2</v>
      </c>
      <c r="E69" s="47">
        <v>0</v>
      </c>
      <c r="F69" s="46" t="str">
        <v>3</v>
      </c>
      <c r="G69" s="47">
        <v>4</v>
      </c>
      <c r="H69" s="46" t="str">
        <v>3</v>
      </c>
      <c r="I69" s="47">
        <v>12</v>
      </c>
      <c r="J69" s="46" t="str">
        <v>1</v>
      </c>
      <c r="K69" s="47">
        <v>-8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9</v>
      </c>
      <c r="S69" s="48">
        <v>8</v>
      </c>
    </row>
    <row r="70" spans="1:19" ht="15.75" thickBot="1" x14ac:dyDescent="0.3">
      <c r="A70" s="78">
        <v>5</v>
      </c>
      <c r="B70" s="38" t="str">
        <v>FONTAINE D OZILLAC 1</v>
      </c>
      <c r="C70" s="41">
        <v>0</v>
      </c>
      <c r="D70" s="46" t="str">
        <v>1</v>
      </c>
      <c r="E70" s="47">
        <v>-12</v>
      </c>
      <c r="F70" s="46" t="str">
        <v>1</v>
      </c>
      <c r="G70" s="47">
        <v>-8</v>
      </c>
      <c r="H70" s="46" t="str">
        <v>3</v>
      </c>
      <c r="I70" s="47">
        <v>36</v>
      </c>
      <c r="J70" s="46" t="str">
        <v>3</v>
      </c>
      <c r="K70" s="47">
        <v>12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8</v>
      </c>
      <c r="S70" s="48">
        <v>28</v>
      </c>
    </row>
    <row r="71" spans="1:19" ht="15.75" thickBot="1" x14ac:dyDescent="0.3">
      <c r="A71" s="78">
        <v>6</v>
      </c>
      <c r="B71" s="38" t="str">
        <v>RIVEDOUX 1</v>
      </c>
      <c r="C71" s="41">
        <v>0</v>
      </c>
      <c r="D71" s="46" t="str">
        <v>2</v>
      </c>
      <c r="E71" s="47">
        <v>0</v>
      </c>
      <c r="F71" s="46" t="str">
        <v>3</v>
      </c>
      <c r="G71" s="47">
        <v>36</v>
      </c>
      <c r="H71" s="46" t="str">
        <v>1</v>
      </c>
      <c r="I71" s="47">
        <v>-16</v>
      </c>
      <c r="J71" s="46" t="str">
        <v>1</v>
      </c>
      <c r="K71" s="47">
        <v>-12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7</v>
      </c>
      <c r="S71" s="48">
        <v>8</v>
      </c>
    </row>
    <row r="72" spans="1:19" ht="15.75" thickBot="1" x14ac:dyDescent="0.3">
      <c r="A72" s="78">
        <v>7</v>
      </c>
      <c r="B72" s="38" t="str">
        <v>LE THOU 1</v>
      </c>
      <c r="C72" s="42">
        <v>0</v>
      </c>
      <c r="D72" s="75" t="str">
        <v>1</v>
      </c>
      <c r="E72" s="76">
        <v>-4</v>
      </c>
      <c r="F72" s="75" t="str">
        <v>1</v>
      </c>
      <c r="G72" s="76">
        <v>-16</v>
      </c>
      <c r="H72" s="75" t="str">
        <v>1</v>
      </c>
      <c r="I72" s="76">
        <v>-12</v>
      </c>
      <c r="J72" s="75" t="str">
        <v>3</v>
      </c>
      <c r="K72" s="76">
        <v>36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6</v>
      </c>
      <c r="S72" s="77">
        <v>4</v>
      </c>
    </row>
    <row r="73" spans="1:19" ht="15.75" thickBot="1" x14ac:dyDescent="0.3">
      <c r="A73" s="78">
        <v>8</v>
      </c>
      <c r="B73" s="39" t="str">
        <v>EXEMPT</v>
      </c>
      <c r="C73" s="30">
        <v>0</v>
      </c>
      <c r="D73" s="49" t="str">
        <v>0</v>
      </c>
      <c r="E73" s="50">
        <v>-36</v>
      </c>
      <c r="F73" s="49" t="str">
        <v>0</v>
      </c>
      <c r="G73" s="50">
        <v>-36</v>
      </c>
      <c r="H73" s="49" t="str">
        <v>0</v>
      </c>
      <c r="I73" s="50">
        <v>-36</v>
      </c>
      <c r="J73" s="49" t="str">
        <v>0</v>
      </c>
      <c r="K73" s="50">
        <v>-36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0</v>
      </c>
      <c r="S73" s="84">
        <v>-144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82" priority="2" operator="containsText" text="Exempt">
      <formula>NOT(ISERROR(SEARCH("Exempt",B73)))</formula>
    </cfRule>
  </conditionalFormatting>
  <conditionalFormatting sqref="C60:S60">
    <cfRule type="containsText" dxfId="81" priority="3" operator="containsText" text="Exempt">
      <formula>NOT(ISERROR(SEARCH("Exempt",C60)))</formula>
    </cfRule>
  </conditionalFormatting>
  <conditionalFormatting sqref="D73:S73">
    <cfRule type="expression" dxfId="80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AL76"/>
  <sheetViews>
    <sheetView zoomScale="96" zoomScaleNormal="96" workbookViewId="0">
      <selection activeCell="L23" sqref="L23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59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172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60</v>
      </c>
      <c r="C9" s="182"/>
      <c r="D9" s="183"/>
      <c r="E9" s="52">
        <v>26</v>
      </c>
      <c r="F9" s="184" t="s">
        <v>64</v>
      </c>
      <c r="G9" s="185"/>
      <c r="H9" s="185"/>
      <c r="I9" s="185"/>
      <c r="J9" s="185"/>
      <c r="K9" s="185"/>
      <c r="L9" s="56">
        <v>10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61</v>
      </c>
      <c r="C10" s="172"/>
      <c r="D10" s="173"/>
      <c r="E10" s="53">
        <v>30</v>
      </c>
      <c r="F10" s="171" t="s">
        <v>65</v>
      </c>
      <c r="G10" s="172"/>
      <c r="H10" s="172"/>
      <c r="I10" s="172"/>
      <c r="J10" s="172"/>
      <c r="K10" s="173"/>
      <c r="L10" s="57">
        <v>6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62</v>
      </c>
      <c r="C11" s="172"/>
      <c r="D11" s="173"/>
      <c r="E11" s="54">
        <v>10</v>
      </c>
      <c r="F11" s="171" t="s">
        <v>66</v>
      </c>
      <c r="G11" s="172"/>
      <c r="H11" s="172"/>
      <c r="I11" s="172"/>
      <c r="J11" s="172"/>
      <c r="K11" s="173"/>
      <c r="L11" s="57">
        <v>26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63</v>
      </c>
      <c r="C12" s="176"/>
      <c r="D12" s="177"/>
      <c r="E12" s="55">
        <v>12</v>
      </c>
      <c r="F12" s="178" t="s">
        <v>67</v>
      </c>
      <c r="G12" s="179"/>
      <c r="H12" s="179"/>
      <c r="I12" s="179"/>
      <c r="J12" s="179"/>
      <c r="K12" s="180"/>
      <c r="L12" s="58">
        <v>24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172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SAUJON VAUX 2</v>
      </c>
      <c r="C15" s="168"/>
      <c r="D15" s="170"/>
      <c r="E15" s="52">
        <v>8</v>
      </c>
      <c r="F15" s="150" t="str">
        <f>F11</f>
        <v>MONTENDRE 1</v>
      </c>
      <c r="G15" s="151"/>
      <c r="H15" s="151"/>
      <c r="I15" s="151"/>
      <c r="J15" s="151"/>
      <c r="K15" s="152"/>
      <c r="L15" s="56">
        <v>28</v>
      </c>
    </row>
    <row r="16" spans="2:19" ht="12.95" customHeight="1" x14ac:dyDescent="0.25">
      <c r="B16" s="150" t="str">
        <f>B9</f>
        <v>BREUILLET 1</v>
      </c>
      <c r="C16" s="151"/>
      <c r="D16" s="152"/>
      <c r="E16" s="53">
        <v>30</v>
      </c>
      <c r="F16" s="150" t="str">
        <f>B11</f>
        <v>FONTAINE D OZILLAC 2</v>
      </c>
      <c r="G16" s="151"/>
      <c r="H16" s="151"/>
      <c r="I16" s="151"/>
      <c r="J16" s="151"/>
      <c r="K16" s="152"/>
      <c r="L16" s="57">
        <v>6</v>
      </c>
    </row>
    <row r="17" spans="2:12" ht="12.95" customHeight="1" x14ac:dyDescent="0.25">
      <c r="B17" s="150" t="str">
        <f>B10</f>
        <v>DOLUS OLERON 1</v>
      </c>
      <c r="C17" s="151"/>
      <c r="D17" s="152"/>
      <c r="E17" s="54">
        <v>28</v>
      </c>
      <c r="F17" s="150" t="str">
        <f>B12</f>
        <v>LES GONDS 2</v>
      </c>
      <c r="G17" s="151"/>
      <c r="H17" s="151"/>
      <c r="I17" s="151"/>
      <c r="J17" s="151"/>
      <c r="K17" s="152"/>
      <c r="L17" s="57">
        <v>8</v>
      </c>
    </row>
    <row r="18" spans="2:12" ht="12.95" customHeight="1" thickBot="1" x14ac:dyDescent="0.3">
      <c r="B18" s="132" t="str">
        <f>F10</f>
        <v>BUSSAC FORET 2</v>
      </c>
      <c r="C18" s="133"/>
      <c r="D18" s="134"/>
      <c r="E18" s="55">
        <v>16</v>
      </c>
      <c r="F18" s="156" t="str">
        <f>F12</f>
        <v>PORT DES BARQUES 1</v>
      </c>
      <c r="G18" s="157"/>
      <c r="H18" s="157"/>
      <c r="I18" s="157"/>
      <c r="J18" s="157"/>
      <c r="K18" s="158"/>
      <c r="L18" s="58">
        <v>20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173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DOLUS OLERON 1</v>
      </c>
      <c r="C21" s="165"/>
      <c r="D21" s="166"/>
      <c r="E21" s="52">
        <v>22</v>
      </c>
      <c r="F21" s="167" t="str">
        <f>B11</f>
        <v>FONTAINE D OZILLAC 2</v>
      </c>
      <c r="G21" s="168"/>
      <c r="H21" s="168"/>
      <c r="I21" s="168"/>
      <c r="J21" s="168"/>
      <c r="K21" s="168"/>
      <c r="L21" s="56">
        <v>14</v>
      </c>
    </row>
    <row r="22" spans="2:12" ht="12.95" customHeight="1" x14ac:dyDescent="0.25">
      <c r="B22" s="150" t="str">
        <f>B9</f>
        <v>BREUILLET 1</v>
      </c>
      <c r="C22" s="151"/>
      <c r="D22" s="152"/>
      <c r="E22" s="53">
        <v>24</v>
      </c>
      <c r="F22" s="150" t="str">
        <f>B12</f>
        <v>LES GONDS 2</v>
      </c>
      <c r="G22" s="151"/>
      <c r="H22" s="151"/>
      <c r="I22" s="151"/>
      <c r="J22" s="151"/>
      <c r="K22" s="152"/>
      <c r="L22" s="57">
        <v>12</v>
      </c>
    </row>
    <row r="23" spans="2:12" ht="12.95" customHeight="1" x14ac:dyDescent="0.25">
      <c r="B23" s="150" t="str">
        <f>F10</f>
        <v>BUSSAC FORET 2</v>
      </c>
      <c r="C23" s="151"/>
      <c r="D23" s="152"/>
      <c r="E23" s="54">
        <v>16</v>
      </c>
      <c r="F23" s="150" t="str">
        <f>F11</f>
        <v>MONTENDRE 1</v>
      </c>
      <c r="G23" s="151"/>
      <c r="H23" s="151"/>
      <c r="I23" s="151"/>
      <c r="J23" s="151"/>
      <c r="K23" s="152"/>
      <c r="L23" s="57">
        <v>20</v>
      </c>
    </row>
    <row r="24" spans="2:12" ht="12.95" customHeight="1" thickBot="1" x14ac:dyDescent="0.3">
      <c r="B24" s="132" t="str">
        <f>F9</f>
        <v>SAUJON VAUX 2</v>
      </c>
      <c r="C24" s="133"/>
      <c r="D24" s="134"/>
      <c r="E24" s="55">
        <v>10</v>
      </c>
      <c r="F24" s="156" t="str">
        <f>F12</f>
        <v>PORT DES BARQUES 1</v>
      </c>
      <c r="G24" s="157"/>
      <c r="H24" s="157"/>
      <c r="I24" s="157"/>
      <c r="J24" s="157"/>
      <c r="K24" s="158"/>
      <c r="L24" s="58">
        <v>26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173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BUSSAC FORET 2</v>
      </c>
      <c r="C27" s="142"/>
      <c r="D27" s="143"/>
      <c r="E27" s="52">
        <v>34</v>
      </c>
      <c r="F27" s="167" t="str">
        <f>F9</f>
        <v>SAUJON VAUX 2</v>
      </c>
      <c r="G27" s="168"/>
      <c r="H27" s="168"/>
      <c r="I27" s="168"/>
      <c r="J27" s="168"/>
      <c r="K27" s="168"/>
      <c r="L27" s="56">
        <v>2</v>
      </c>
    </row>
    <row r="28" spans="2:12" ht="12.95" customHeight="1" x14ac:dyDescent="0.25">
      <c r="B28" s="150" t="str">
        <f>B9</f>
        <v>BREUILLET 1</v>
      </c>
      <c r="C28" s="151"/>
      <c r="D28" s="152"/>
      <c r="E28" s="53">
        <v>14</v>
      </c>
      <c r="F28" s="128" t="str">
        <f>B10</f>
        <v>DOLUS OLERON 1</v>
      </c>
      <c r="G28" s="129"/>
      <c r="H28" s="129"/>
      <c r="I28" s="129"/>
      <c r="J28" s="129"/>
      <c r="K28" s="130"/>
      <c r="L28" s="57">
        <v>22</v>
      </c>
    </row>
    <row r="29" spans="2:12" ht="12.95" customHeight="1" x14ac:dyDescent="0.25">
      <c r="B29" s="128" t="str">
        <f>F11</f>
        <v>MONTENDRE 1</v>
      </c>
      <c r="C29" s="129"/>
      <c r="D29" s="130"/>
      <c r="E29" s="54">
        <v>20</v>
      </c>
      <c r="F29" s="128" t="str">
        <f>B12</f>
        <v>LES GONDS 2</v>
      </c>
      <c r="G29" s="129"/>
      <c r="H29" s="129"/>
      <c r="I29" s="129"/>
      <c r="J29" s="129"/>
      <c r="K29" s="130"/>
      <c r="L29" s="57">
        <v>16</v>
      </c>
    </row>
    <row r="30" spans="2:12" ht="12.95" customHeight="1" thickBot="1" x14ac:dyDescent="0.3">
      <c r="B30" s="132" t="str">
        <f>B11</f>
        <v>FONTAINE D OZILLAC 2</v>
      </c>
      <c r="C30" s="133"/>
      <c r="D30" s="134"/>
      <c r="E30" s="55">
        <v>8</v>
      </c>
      <c r="F30" s="156" t="str">
        <f>F12</f>
        <v>PORT DES BARQUES 1</v>
      </c>
      <c r="G30" s="157"/>
      <c r="H30" s="157"/>
      <c r="I30" s="157"/>
      <c r="J30" s="157"/>
      <c r="K30" s="158"/>
      <c r="L30" s="58">
        <v>28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164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FONTAINE D OZILLAC 2</v>
      </c>
      <c r="C33" s="165"/>
      <c r="D33" s="166"/>
      <c r="E33" s="52"/>
      <c r="F33" s="128" t="str">
        <f>B12</f>
        <v>LES GONDS 2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BREUILLET 1</v>
      </c>
      <c r="C34" s="151"/>
      <c r="D34" s="152"/>
      <c r="E34" s="53"/>
      <c r="F34" s="150" t="str">
        <f>F10</f>
        <v>BUSSAC FORET 2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SAUJON VAUX 2</v>
      </c>
      <c r="C35" s="129"/>
      <c r="D35" s="130"/>
      <c r="E35" s="54"/>
      <c r="F35" s="128" t="str">
        <f>B10</f>
        <v>DOLUS OLERON 1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MONTENDRE 1</v>
      </c>
      <c r="C36" s="139"/>
      <c r="D36" s="169"/>
      <c r="E36" s="55"/>
      <c r="F36" s="156" t="str">
        <f>F12</f>
        <v>PORT DES BARQUES 1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164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LES GONDS 2</v>
      </c>
      <c r="C39" s="165"/>
      <c r="D39" s="166"/>
      <c r="E39" s="52"/>
      <c r="F39" s="167" t="str">
        <f>F9</f>
        <v>SAUJON VAUX 2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BREUILLET 1</v>
      </c>
      <c r="C40" s="151"/>
      <c r="D40" s="152"/>
      <c r="E40" s="53"/>
      <c r="F40" s="150" t="str">
        <f>F11</f>
        <v>MONTENDRE 1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BUSSAC FORET 2</v>
      </c>
      <c r="C41" s="129"/>
      <c r="D41" s="130"/>
      <c r="E41" s="54"/>
      <c r="F41" s="128" t="str">
        <f>B11</f>
        <v>FONTAINE D OZILLAC 2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DOLUS OLERON 1</v>
      </c>
      <c r="C42" s="133"/>
      <c r="D42" s="134"/>
      <c r="E42" s="55"/>
      <c r="F42" s="156" t="str">
        <f>F12</f>
        <v>PORT DES BARQUES 1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174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MONTENDRE 1</v>
      </c>
      <c r="C45" s="142"/>
      <c r="D45" s="143"/>
      <c r="E45" s="59"/>
      <c r="F45" s="144" t="str">
        <f>B10</f>
        <v>DOLUS OLERON 1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SAUJON VAUX 2</v>
      </c>
      <c r="C46" s="151"/>
      <c r="D46" s="152"/>
      <c r="E46" s="60"/>
      <c r="F46" s="128" t="str">
        <f>B11</f>
        <v>FONTAINE D OZILLAC 2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BUSSAC FORET 2</v>
      </c>
      <c r="C47" s="129"/>
      <c r="D47" s="130"/>
      <c r="E47" s="61"/>
      <c r="F47" s="128" t="str">
        <f>B12</f>
        <v>LES GONDS 2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BREUILLET 1</v>
      </c>
      <c r="C48" s="133"/>
      <c r="D48" s="134"/>
      <c r="E48" s="55"/>
      <c r="F48" s="135" t="str">
        <f>F12</f>
        <v>PORT DES BARQUES 1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BUSSAC FORET 2</v>
      </c>
      <c r="C53" s="34"/>
      <c r="D53" s="20" t="str" cm="1">
        <f t="array" ref="D53">_xlfn.IFS(L10=0,"0",L10=18,"2",L10&gt;18,"3",L10&lt;18,"1")</f>
        <v>1</v>
      </c>
      <c r="E53" s="22">
        <f>L10-E10</f>
        <v>-24</v>
      </c>
      <c r="F53" s="20" t="str" cm="1">
        <f t="array" ref="F53">_xlfn.IFS(E18=0,"0",E18=18,"2",E18&gt;18,"3",E18&lt;18,"1")</f>
        <v>1</v>
      </c>
      <c r="G53" s="22">
        <f>E18-L18</f>
        <v>-4</v>
      </c>
      <c r="H53" s="20" t="str" cm="1">
        <f t="array" ref="H53">_xlfn.IFS(E23=0,"0",E23=18,"2",E23&gt;18,"3",E23&lt;18,"1")</f>
        <v>1</v>
      </c>
      <c r="I53" s="23">
        <f>E23-L23</f>
        <v>-4</v>
      </c>
      <c r="J53" s="20" t="str" cm="1">
        <f t="array" ref="J53">_xlfn.IFS(E27=0,"0",E27=18,"2",E27&gt;18,"3",E27&lt;18,"1")</f>
        <v>3</v>
      </c>
      <c r="K53" s="22">
        <f>E27-L27</f>
        <v>32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6</v>
      </c>
      <c r="S53" s="17">
        <f t="shared" si="0"/>
        <v>0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LES GONDS 2</v>
      </c>
      <c r="C54" s="35"/>
      <c r="D54" s="20" t="str" cm="1">
        <f t="array" ref="D54">_xlfn.IFS(E12=0,"0",E12=18,"2",E12&gt;18,"3",E12&lt;18,"1")</f>
        <v>1</v>
      </c>
      <c r="E54" s="22">
        <f>E12-L12</f>
        <v>-12</v>
      </c>
      <c r="F54" s="20" t="str" cm="1">
        <f t="array" ref="F54">_xlfn.IFS(L17=0,"0",L17=18,"2",L17&gt;18,"3",L17&lt;18,"1")</f>
        <v>1</v>
      </c>
      <c r="G54" s="22">
        <f>L17-E17</f>
        <v>-20</v>
      </c>
      <c r="H54" s="20" t="str" cm="1">
        <f t="array" ref="H54">_xlfn.IFS(L22=0,"0",L22=18,"2",L22&gt;18,"3",L22&lt;18,"1")</f>
        <v>1</v>
      </c>
      <c r="I54" s="23">
        <f>L22-E22</f>
        <v>-12</v>
      </c>
      <c r="J54" s="20" t="str" cm="1">
        <f t="array" ref="J54">_xlfn.IFS(L29=0,"0",L29=18,"2",L29&gt;18,"3",L29&lt;18,"1")</f>
        <v>1</v>
      </c>
      <c r="K54" s="22">
        <f>L29-E29</f>
        <v>-4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4</v>
      </c>
      <c r="S54" s="17">
        <f t="shared" si="0"/>
        <v>-48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BREUILLET 1</v>
      </c>
      <c r="C55" s="36"/>
      <c r="D55" s="20" t="str" cm="1">
        <f t="array" ref="D55">_xlfn.IFS(E9=0,"0",E9=18,"2",E9&gt;18,"3",E9&lt;18,"1")</f>
        <v>3</v>
      </c>
      <c r="E55" s="22">
        <f>E9-L9</f>
        <v>16</v>
      </c>
      <c r="F55" s="20" t="str" cm="1">
        <f t="array" ref="F55">_xlfn.IFS(E16=0,"0",E16=18,"2",E16&gt;18,"3",E16&lt;18,"1")</f>
        <v>3</v>
      </c>
      <c r="G55" s="22">
        <f>E16-L16</f>
        <v>24</v>
      </c>
      <c r="H55" s="20" t="str" cm="1">
        <f t="array" ref="H55">_xlfn.IFS(E22=0,"0",E22=18,"2",E22&gt;18,"3",E22&lt;18,"1")</f>
        <v>3</v>
      </c>
      <c r="I55" s="23">
        <f>E22-L22</f>
        <v>12</v>
      </c>
      <c r="J55" s="20" t="str" cm="1">
        <f t="array" ref="J55">_xlfn.IFS(E30=0,"0",E30=18,"2",E30&gt;18,"3",E30&lt;18,"1")</f>
        <v>1</v>
      </c>
      <c r="K55" s="22">
        <f>E28-L28</f>
        <v>-8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10</v>
      </c>
      <c r="S55" s="17">
        <f t="shared" si="0"/>
        <v>44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FONTAINE D OZILLAC 2</v>
      </c>
      <c r="C56" s="34"/>
      <c r="D56" s="20" t="str" cm="1">
        <f t="array" ref="D56">_xlfn.IFS(E11=0,"0",E11=18,"2",E11&gt;18,"3",E11&lt;18,"1")</f>
        <v>1</v>
      </c>
      <c r="E56" s="22">
        <f>E11-L11</f>
        <v>-16</v>
      </c>
      <c r="F56" s="20" t="str" cm="1">
        <f t="array" ref="F56">_xlfn.IFS(L16=0,"0",L16=18,"2",L16&gt;18,"3",L16&lt;18,"1")</f>
        <v>1</v>
      </c>
      <c r="G56" s="22">
        <f>L16-E16</f>
        <v>-24</v>
      </c>
      <c r="H56" s="20" t="str" cm="1">
        <f t="array" ref="H56">_xlfn.IFS(L21=0,"0",L21=18,"2",L21&gt;18,"3",L21&lt;18,"1")</f>
        <v>1</v>
      </c>
      <c r="I56" s="23">
        <f>L21-E21</f>
        <v>-8</v>
      </c>
      <c r="J56" s="20" t="str" cm="1">
        <f t="array" ref="J56">_xlfn.IFS(E30=0,"0",E30=18,"2",E30&gt;18,"3",E30&lt;18,"1")</f>
        <v>1</v>
      </c>
      <c r="K56" s="22">
        <f>E30-L30</f>
        <v>-20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4</v>
      </c>
      <c r="S56" s="17">
        <f t="shared" si="0"/>
        <v>-68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MONTENDRE 1</v>
      </c>
      <c r="C57" s="34"/>
      <c r="D57" s="20" t="str" cm="1">
        <f t="array" ref="D57">_xlfn.IFS(L11=0,"0",L11=18,"2",L11&gt;18,"3",L11&lt;18,"1")</f>
        <v>3</v>
      </c>
      <c r="E57" s="22">
        <f>L11-E11</f>
        <v>16</v>
      </c>
      <c r="F57" s="20" t="str" cm="1">
        <f t="array" ref="F57">_xlfn.IFS(L15=0,"0",L15=18,"2",L15&gt;18,"3",L15&lt;18,"1")</f>
        <v>3</v>
      </c>
      <c r="G57" s="22">
        <f>L15-E15</f>
        <v>20</v>
      </c>
      <c r="H57" s="20" t="str" cm="1">
        <f t="array" ref="H57">_xlfn.IFS(L23=0,"0",L23=18,"2",L23&gt;18,"3",L23&lt;18,"1")</f>
        <v>3</v>
      </c>
      <c r="I57" s="23">
        <f>L23-E23</f>
        <v>4</v>
      </c>
      <c r="J57" s="20" t="str" cm="1">
        <f t="array" ref="J57">_xlfn.IFS(E29=0,"0",E29=18,"2",E29&gt;18,"3",E29&lt;18,"1")</f>
        <v>3</v>
      </c>
      <c r="K57" s="22">
        <f>E29-L29</f>
        <v>4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12</v>
      </c>
      <c r="S57" s="17">
        <f t="shared" si="0"/>
        <v>44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SAUJON VAUX 2</v>
      </c>
      <c r="C58" s="34"/>
      <c r="D58" s="20" t="str" cm="1">
        <f t="array" ref="D58">_xlfn.IFS(L9=0,"0",L9=18,"2",L9&gt;18,"3",L9&lt;18,"1")</f>
        <v>1</v>
      </c>
      <c r="E58" s="22">
        <f>L9-E9</f>
        <v>-16</v>
      </c>
      <c r="F58" s="20" t="str" cm="1">
        <f t="array" ref="F58">_xlfn.IFS(E15=0,"0",E15=18,"2",E15&gt;18,"3",E15&lt;18,"1")</f>
        <v>1</v>
      </c>
      <c r="G58" s="22">
        <f>E15-L15</f>
        <v>-20</v>
      </c>
      <c r="H58" s="20" t="str" cm="1">
        <f t="array" ref="H58">_xlfn.IFS(E24=0,"0",E24=18,"2",E24&gt;18,"3",E24&lt;18,"1")</f>
        <v>1</v>
      </c>
      <c r="I58" s="23">
        <f>E24-L24</f>
        <v>-16</v>
      </c>
      <c r="J58" s="20" t="str" cm="1">
        <f t="array" ref="J58">_xlfn.IFS(L27=0,"0",L27=18,"2",L27&gt;18,"3",L27&lt;18,"1")</f>
        <v>1</v>
      </c>
      <c r="K58" s="22">
        <f>L27-E27</f>
        <v>-32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4</v>
      </c>
      <c r="S58" s="17">
        <f t="shared" si="0"/>
        <v>-84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DOLUS OLERON 1</v>
      </c>
      <c r="C59" s="65"/>
      <c r="D59" s="66" t="str" cm="1">
        <f t="array" ref="D59">_xlfn.IFS(E10=0,"0",E10=18,"2",E10&gt;18,"3",E10&lt;18,"1")</f>
        <v>3</v>
      </c>
      <c r="E59" s="67">
        <f>E10-L10</f>
        <v>24</v>
      </c>
      <c r="F59" s="66" t="str" cm="1">
        <f t="array" ref="F59">_xlfn.IFS(E17=0,"0",E17=18,"2",E17&gt;18,"3",E17&lt;18,"1")</f>
        <v>3</v>
      </c>
      <c r="G59" s="67">
        <f>E17-L17</f>
        <v>20</v>
      </c>
      <c r="H59" s="66" t="str" cm="1">
        <f t="array" ref="H59">_xlfn.IFS(E21=0,"0",E21=18,"2",E21&gt;18,"3",E21&lt;18,"1")</f>
        <v>3</v>
      </c>
      <c r="I59" s="68">
        <f>E21-L21</f>
        <v>8</v>
      </c>
      <c r="J59" s="66" t="str" cm="1">
        <f t="array" ref="J59">_xlfn.IFS(L28=0,"0",L28=18,"2",L28&gt;18,"3",L28&lt;18,"1")</f>
        <v>3</v>
      </c>
      <c r="K59" s="67">
        <f>L28-E28</f>
        <v>8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12</v>
      </c>
      <c r="S59" s="70">
        <f t="shared" si="0"/>
        <v>60</v>
      </c>
    </row>
    <row r="60" spans="1:38" ht="15.75" hidden="1" customHeight="1" thickBot="1" x14ac:dyDescent="0.3">
      <c r="A60" s="25">
        <v>8</v>
      </c>
      <c r="B60" s="71" t="str">
        <f>F12</f>
        <v>PORT DES BARQUES 1</v>
      </c>
      <c r="C60" s="72"/>
      <c r="D60" s="21" t="str" cm="1">
        <f t="array" ref="D60">_xlfn.IFS(L12=0,"0",L12=18,"2",L12&gt;18,"3",L12&lt;18,"1")</f>
        <v>3</v>
      </c>
      <c r="E60" s="24">
        <f>L12-E12</f>
        <v>12</v>
      </c>
      <c r="F60" s="21" t="str" cm="1">
        <f t="array" ref="F60">_xlfn.IFS(L18=0,"0",L18=18,"2",L18&gt;18,"3",L18&lt;18,"1")</f>
        <v>3</v>
      </c>
      <c r="G60" s="24">
        <f>L18-E18</f>
        <v>4</v>
      </c>
      <c r="H60" s="21" t="str" cm="1">
        <f t="array" ref="H60">_xlfn.IFS(L24=0,"0",L24=18,"2",L24&gt;18,"3",L24&lt;18,"1")</f>
        <v>3</v>
      </c>
      <c r="I60" s="24">
        <f>L24-E24</f>
        <v>16</v>
      </c>
      <c r="J60" s="21" t="str" cm="1">
        <f t="array" ref="J60">_xlfn.IFS(L30=0,"0",L30=18,"2",L30&gt;18,"3",L30&lt;18,"1")</f>
        <v>3</v>
      </c>
      <c r="K60" s="24">
        <f>L30-E30</f>
        <v>20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12</v>
      </c>
      <c r="S60" s="19">
        <f t="shared" si="0"/>
        <v>52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DOLUS OLERON 1</v>
      </c>
      <c r="C66" s="40">
        <v>0</v>
      </c>
      <c r="D66" s="43" t="str">
        <v>3</v>
      </c>
      <c r="E66" s="44">
        <v>24</v>
      </c>
      <c r="F66" s="43" t="str">
        <v>3</v>
      </c>
      <c r="G66" s="44">
        <v>20</v>
      </c>
      <c r="H66" s="43" t="str">
        <v>3</v>
      </c>
      <c r="I66" s="44">
        <v>8</v>
      </c>
      <c r="J66" s="43" t="str">
        <v>3</v>
      </c>
      <c r="K66" s="44">
        <v>8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60</v>
      </c>
    </row>
    <row r="67" spans="1:19" ht="15.75" thickBot="1" x14ac:dyDescent="0.3">
      <c r="A67" s="78">
        <v>2</v>
      </c>
      <c r="B67" s="38" t="str">
        <v>PORT DES BARQUES 1</v>
      </c>
      <c r="C67" s="41">
        <v>0</v>
      </c>
      <c r="D67" s="46" t="str">
        <v>3</v>
      </c>
      <c r="E67" s="47">
        <v>12</v>
      </c>
      <c r="F67" s="46" t="str">
        <v>3</v>
      </c>
      <c r="G67" s="47">
        <v>4</v>
      </c>
      <c r="H67" s="46" t="str">
        <v>3</v>
      </c>
      <c r="I67" s="47">
        <v>16</v>
      </c>
      <c r="J67" s="46" t="str">
        <v>3</v>
      </c>
      <c r="K67" s="47">
        <v>20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12</v>
      </c>
      <c r="S67" s="48">
        <v>52</v>
      </c>
    </row>
    <row r="68" spans="1:19" ht="15.75" thickBot="1" x14ac:dyDescent="0.3">
      <c r="A68" s="78">
        <v>3</v>
      </c>
      <c r="B68" s="38" t="str">
        <v>MONTENDRE 1</v>
      </c>
      <c r="C68" s="41">
        <v>0</v>
      </c>
      <c r="D68" s="46" t="str">
        <v>3</v>
      </c>
      <c r="E68" s="47">
        <v>16</v>
      </c>
      <c r="F68" s="46" t="str">
        <v>3</v>
      </c>
      <c r="G68" s="47">
        <v>20</v>
      </c>
      <c r="H68" s="46" t="str">
        <v>3</v>
      </c>
      <c r="I68" s="47">
        <v>4</v>
      </c>
      <c r="J68" s="46" t="str">
        <v>3</v>
      </c>
      <c r="K68" s="47">
        <v>4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12</v>
      </c>
      <c r="S68" s="48">
        <v>44</v>
      </c>
    </row>
    <row r="69" spans="1:19" ht="15.75" thickBot="1" x14ac:dyDescent="0.3">
      <c r="A69" s="78">
        <v>4</v>
      </c>
      <c r="B69" s="38" t="str">
        <v>BREUILLET 1</v>
      </c>
      <c r="C69" s="41">
        <v>0</v>
      </c>
      <c r="D69" s="46" t="str">
        <v>3</v>
      </c>
      <c r="E69" s="47">
        <v>16</v>
      </c>
      <c r="F69" s="46" t="str">
        <v>3</v>
      </c>
      <c r="G69" s="47">
        <v>24</v>
      </c>
      <c r="H69" s="46" t="str">
        <v>3</v>
      </c>
      <c r="I69" s="47">
        <v>12</v>
      </c>
      <c r="J69" s="46" t="str">
        <v>1</v>
      </c>
      <c r="K69" s="47">
        <v>-8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10</v>
      </c>
      <c r="S69" s="48">
        <v>44</v>
      </c>
    </row>
    <row r="70" spans="1:19" ht="15.75" thickBot="1" x14ac:dyDescent="0.3">
      <c r="A70" s="78">
        <v>5</v>
      </c>
      <c r="B70" s="38" t="str">
        <v>BUSSAC FORET 2</v>
      </c>
      <c r="C70" s="41">
        <v>0</v>
      </c>
      <c r="D70" s="46" t="str">
        <v>1</v>
      </c>
      <c r="E70" s="47">
        <v>-24</v>
      </c>
      <c r="F70" s="46" t="str">
        <v>1</v>
      </c>
      <c r="G70" s="47">
        <v>-4</v>
      </c>
      <c r="H70" s="46" t="str">
        <v>1</v>
      </c>
      <c r="I70" s="47">
        <v>-4</v>
      </c>
      <c r="J70" s="46" t="str">
        <v>3</v>
      </c>
      <c r="K70" s="47">
        <v>32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6</v>
      </c>
      <c r="S70" s="48">
        <v>0</v>
      </c>
    </row>
    <row r="71" spans="1:19" ht="15.75" thickBot="1" x14ac:dyDescent="0.3">
      <c r="A71" s="78">
        <v>6</v>
      </c>
      <c r="B71" s="38" t="str">
        <v>LES GONDS 2</v>
      </c>
      <c r="C71" s="41">
        <v>0</v>
      </c>
      <c r="D71" s="46" t="str">
        <v>1</v>
      </c>
      <c r="E71" s="47">
        <v>-12</v>
      </c>
      <c r="F71" s="46" t="str">
        <v>1</v>
      </c>
      <c r="G71" s="47">
        <v>-20</v>
      </c>
      <c r="H71" s="46" t="str">
        <v>1</v>
      </c>
      <c r="I71" s="47">
        <v>-12</v>
      </c>
      <c r="J71" s="46" t="str">
        <v>1</v>
      </c>
      <c r="K71" s="47">
        <v>-4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4</v>
      </c>
      <c r="S71" s="48">
        <v>-48</v>
      </c>
    </row>
    <row r="72" spans="1:19" ht="15.75" thickBot="1" x14ac:dyDescent="0.3">
      <c r="A72" s="78">
        <v>7</v>
      </c>
      <c r="B72" s="38" t="str">
        <v>FONTAINE D OZILLAC 2</v>
      </c>
      <c r="C72" s="42">
        <v>0</v>
      </c>
      <c r="D72" s="75" t="str">
        <v>1</v>
      </c>
      <c r="E72" s="76">
        <v>-16</v>
      </c>
      <c r="F72" s="75" t="str">
        <v>1</v>
      </c>
      <c r="G72" s="76">
        <v>-24</v>
      </c>
      <c r="H72" s="75" t="str">
        <v>1</v>
      </c>
      <c r="I72" s="76">
        <v>-8</v>
      </c>
      <c r="J72" s="75" t="str">
        <v>1</v>
      </c>
      <c r="K72" s="76">
        <v>-20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4</v>
      </c>
      <c r="S72" s="77">
        <v>-68</v>
      </c>
    </row>
    <row r="73" spans="1:19" ht="15.75" thickBot="1" x14ac:dyDescent="0.3">
      <c r="A73" s="78">
        <v>8</v>
      </c>
      <c r="B73" s="39" t="str">
        <v>SAUJON VAUX 2</v>
      </c>
      <c r="C73" s="30">
        <v>0</v>
      </c>
      <c r="D73" s="49" t="str">
        <v>1</v>
      </c>
      <c r="E73" s="50">
        <v>-16</v>
      </c>
      <c r="F73" s="49" t="str">
        <v>1</v>
      </c>
      <c r="G73" s="50">
        <v>-20</v>
      </c>
      <c r="H73" s="49" t="str">
        <v>1</v>
      </c>
      <c r="I73" s="50">
        <v>-16</v>
      </c>
      <c r="J73" s="49" t="str">
        <v>1</v>
      </c>
      <c r="K73" s="50">
        <v>-32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4</v>
      </c>
      <c r="S73" s="84">
        <v>-84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79" priority="2" operator="containsText" text="Exempt">
      <formula>NOT(ISERROR(SEARCH("Exempt",B73)))</formula>
    </cfRule>
  </conditionalFormatting>
  <conditionalFormatting sqref="C60:S60">
    <cfRule type="containsText" dxfId="78" priority="3" operator="containsText" text="Exempt">
      <formula>NOT(ISERROR(SEARCH("Exempt",C60)))</formula>
    </cfRule>
  </conditionalFormatting>
  <conditionalFormatting sqref="D73:S73">
    <cfRule type="expression" dxfId="77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AL76"/>
  <sheetViews>
    <sheetView topLeftCell="A19" zoomScaleNormal="100" workbookViewId="0">
      <selection activeCell="L40" sqref="L40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68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175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69</v>
      </c>
      <c r="C9" s="182"/>
      <c r="D9" s="183"/>
      <c r="E9" s="52">
        <v>36</v>
      </c>
      <c r="F9" s="184" t="s">
        <v>73</v>
      </c>
      <c r="G9" s="185"/>
      <c r="H9" s="185"/>
      <c r="I9" s="185"/>
      <c r="J9" s="185"/>
      <c r="K9" s="185"/>
      <c r="L9" s="56">
        <v>0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70</v>
      </c>
      <c r="C10" s="172"/>
      <c r="D10" s="173"/>
      <c r="E10" s="53">
        <v>24</v>
      </c>
      <c r="F10" s="171" t="s">
        <v>74</v>
      </c>
      <c r="G10" s="172"/>
      <c r="H10" s="172"/>
      <c r="I10" s="172"/>
      <c r="J10" s="172"/>
      <c r="K10" s="173"/>
      <c r="L10" s="57">
        <v>12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71</v>
      </c>
      <c r="C11" s="172"/>
      <c r="D11" s="173"/>
      <c r="E11" s="54">
        <v>20</v>
      </c>
      <c r="F11" s="171" t="s">
        <v>75</v>
      </c>
      <c r="G11" s="172"/>
      <c r="H11" s="172"/>
      <c r="I11" s="172"/>
      <c r="J11" s="172"/>
      <c r="K11" s="173"/>
      <c r="L11" s="57">
        <v>16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72</v>
      </c>
      <c r="C12" s="176"/>
      <c r="D12" s="177"/>
      <c r="E12" s="55">
        <v>14</v>
      </c>
      <c r="F12" s="178" t="s">
        <v>76</v>
      </c>
      <c r="G12" s="179"/>
      <c r="H12" s="179"/>
      <c r="I12" s="179"/>
      <c r="J12" s="179"/>
      <c r="K12" s="180"/>
      <c r="L12" s="58">
        <v>22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175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MONTENDRE 2</v>
      </c>
      <c r="C15" s="168"/>
      <c r="D15" s="170"/>
      <c r="E15" s="52">
        <v>8</v>
      </c>
      <c r="F15" s="150" t="str">
        <f>F11</f>
        <v>MATHA 1</v>
      </c>
      <c r="G15" s="151"/>
      <c r="H15" s="151"/>
      <c r="I15" s="151"/>
      <c r="J15" s="151"/>
      <c r="K15" s="152"/>
      <c r="L15" s="56">
        <v>28</v>
      </c>
    </row>
    <row r="16" spans="2:19" ht="12.95" customHeight="1" x14ac:dyDescent="0.25">
      <c r="B16" s="150" t="str">
        <f>B9</f>
        <v>ST JULIEN ESCAP 1</v>
      </c>
      <c r="C16" s="151"/>
      <c r="D16" s="152"/>
      <c r="E16" s="53">
        <v>16</v>
      </c>
      <c r="F16" s="150" t="str">
        <f>B11</f>
        <v>JONZAC 3</v>
      </c>
      <c r="G16" s="151"/>
      <c r="H16" s="151"/>
      <c r="I16" s="151"/>
      <c r="J16" s="151"/>
      <c r="K16" s="152"/>
      <c r="L16" s="57">
        <v>20</v>
      </c>
    </row>
    <row r="17" spans="2:12" ht="12.95" customHeight="1" x14ac:dyDescent="0.25">
      <c r="B17" s="150" t="str">
        <f>B10</f>
        <v>ST GEORGES DIDONNE 2</v>
      </c>
      <c r="C17" s="151"/>
      <c r="D17" s="152"/>
      <c r="E17" s="54">
        <v>28</v>
      </c>
      <c r="F17" s="150" t="str">
        <f>B12</f>
        <v>FONTAINE D OZILLAC 3</v>
      </c>
      <c r="G17" s="151"/>
      <c r="H17" s="151"/>
      <c r="I17" s="151"/>
      <c r="J17" s="151"/>
      <c r="K17" s="152"/>
      <c r="L17" s="57">
        <v>8</v>
      </c>
    </row>
    <row r="18" spans="2:12" ht="12.95" customHeight="1" thickBot="1" x14ac:dyDescent="0.3">
      <c r="B18" s="132" t="str">
        <f>F10</f>
        <v>GEMOZAC 1</v>
      </c>
      <c r="C18" s="133"/>
      <c r="D18" s="134"/>
      <c r="E18" s="55">
        <v>12</v>
      </c>
      <c r="F18" s="156" t="str">
        <f>F12</f>
        <v>MARENNES 1</v>
      </c>
      <c r="G18" s="157"/>
      <c r="H18" s="157"/>
      <c r="I18" s="157"/>
      <c r="J18" s="157"/>
      <c r="K18" s="158"/>
      <c r="L18" s="58">
        <v>24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161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ST GEORGES DIDONNE 2</v>
      </c>
      <c r="C21" s="165"/>
      <c r="D21" s="166"/>
      <c r="E21" s="52">
        <v>22</v>
      </c>
      <c r="F21" s="167" t="str">
        <f>B11</f>
        <v>JONZAC 3</v>
      </c>
      <c r="G21" s="168"/>
      <c r="H21" s="168"/>
      <c r="I21" s="168"/>
      <c r="J21" s="168"/>
      <c r="K21" s="168"/>
      <c r="L21" s="56">
        <v>14</v>
      </c>
    </row>
    <row r="22" spans="2:12" ht="12.95" customHeight="1" x14ac:dyDescent="0.25">
      <c r="B22" s="150" t="str">
        <f>B9</f>
        <v>ST JULIEN ESCAP 1</v>
      </c>
      <c r="C22" s="151"/>
      <c r="D22" s="152"/>
      <c r="E22" s="53">
        <v>10</v>
      </c>
      <c r="F22" s="150" t="str">
        <f>B12</f>
        <v>FONTAINE D OZILLAC 3</v>
      </c>
      <c r="G22" s="151"/>
      <c r="H22" s="151"/>
      <c r="I22" s="151"/>
      <c r="J22" s="151"/>
      <c r="K22" s="152"/>
      <c r="L22" s="57">
        <v>26</v>
      </c>
    </row>
    <row r="23" spans="2:12" ht="12.95" customHeight="1" x14ac:dyDescent="0.25">
      <c r="B23" s="150" t="str">
        <f>F10</f>
        <v>GEMOZAC 1</v>
      </c>
      <c r="C23" s="151"/>
      <c r="D23" s="152"/>
      <c r="E23" s="54">
        <v>12</v>
      </c>
      <c r="F23" s="150" t="str">
        <f>F11</f>
        <v>MATHA 1</v>
      </c>
      <c r="G23" s="151"/>
      <c r="H23" s="151"/>
      <c r="I23" s="151"/>
      <c r="J23" s="151"/>
      <c r="K23" s="152"/>
      <c r="L23" s="57">
        <v>24</v>
      </c>
    </row>
    <row r="24" spans="2:12" ht="12.95" customHeight="1" thickBot="1" x14ac:dyDescent="0.3">
      <c r="B24" s="132" t="str">
        <f>F9</f>
        <v>MONTENDRE 2</v>
      </c>
      <c r="C24" s="133"/>
      <c r="D24" s="134"/>
      <c r="E24" s="55">
        <v>12</v>
      </c>
      <c r="F24" s="156" t="str">
        <f>F12</f>
        <v>MARENNES 1</v>
      </c>
      <c r="G24" s="157"/>
      <c r="H24" s="157"/>
      <c r="I24" s="157"/>
      <c r="J24" s="157"/>
      <c r="K24" s="158"/>
      <c r="L24" s="58">
        <v>24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161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GEMOZAC 1</v>
      </c>
      <c r="C27" s="142"/>
      <c r="D27" s="143"/>
      <c r="E27" s="52">
        <v>24</v>
      </c>
      <c r="F27" s="167" t="str">
        <f>F9</f>
        <v>MONTENDRE 2</v>
      </c>
      <c r="G27" s="168"/>
      <c r="H27" s="168"/>
      <c r="I27" s="168"/>
      <c r="J27" s="168"/>
      <c r="K27" s="168"/>
      <c r="L27" s="56">
        <v>12</v>
      </c>
    </row>
    <row r="28" spans="2:12" ht="12.95" customHeight="1" x14ac:dyDescent="0.25">
      <c r="B28" s="150" t="str">
        <f>B9</f>
        <v>ST JULIEN ESCAP 1</v>
      </c>
      <c r="C28" s="151"/>
      <c r="D28" s="152"/>
      <c r="E28" s="53">
        <v>20</v>
      </c>
      <c r="F28" s="128" t="str">
        <f>B10</f>
        <v>ST GEORGES DIDONNE 2</v>
      </c>
      <c r="G28" s="129"/>
      <c r="H28" s="129"/>
      <c r="I28" s="129"/>
      <c r="J28" s="129"/>
      <c r="K28" s="130"/>
      <c r="L28" s="57">
        <v>16</v>
      </c>
    </row>
    <row r="29" spans="2:12" ht="12.95" customHeight="1" x14ac:dyDescent="0.25">
      <c r="B29" s="128" t="str">
        <f>F11</f>
        <v>MATHA 1</v>
      </c>
      <c r="C29" s="129"/>
      <c r="D29" s="130"/>
      <c r="E29" s="54">
        <v>18</v>
      </c>
      <c r="F29" s="128" t="str">
        <f>B12</f>
        <v>FONTAINE D OZILLAC 3</v>
      </c>
      <c r="G29" s="129"/>
      <c r="H29" s="129"/>
      <c r="I29" s="129"/>
      <c r="J29" s="129"/>
      <c r="K29" s="130"/>
      <c r="L29" s="57">
        <v>18</v>
      </c>
    </row>
    <row r="30" spans="2:12" ht="12.95" customHeight="1" thickBot="1" x14ac:dyDescent="0.3">
      <c r="B30" s="132" t="str">
        <f>B11</f>
        <v>JONZAC 3</v>
      </c>
      <c r="C30" s="133"/>
      <c r="D30" s="134"/>
      <c r="E30" s="55">
        <v>16</v>
      </c>
      <c r="F30" s="156" t="str">
        <f>F12</f>
        <v>MARENNES 1</v>
      </c>
      <c r="G30" s="157"/>
      <c r="H30" s="157"/>
      <c r="I30" s="157"/>
      <c r="J30" s="157"/>
      <c r="K30" s="158"/>
      <c r="L30" s="58">
        <v>20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176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JONZAC 3</v>
      </c>
      <c r="C33" s="165"/>
      <c r="D33" s="166"/>
      <c r="E33" s="52"/>
      <c r="F33" s="128" t="str">
        <f>B12</f>
        <v>FONTAINE D OZILLAC 3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ST JULIEN ESCAP 1</v>
      </c>
      <c r="C34" s="151"/>
      <c r="D34" s="152"/>
      <c r="E34" s="53"/>
      <c r="F34" s="150" t="str">
        <f>F10</f>
        <v>GEMOZAC 1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MONTENDRE 2</v>
      </c>
      <c r="C35" s="129"/>
      <c r="D35" s="130"/>
      <c r="E35" s="54"/>
      <c r="F35" s="128" t="str">
        <f>B10</f>
        <v>ST GEORGES DIDONNE 2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MATHA 1</v>
      </c>
      <c r="C36" s="139"/>
      <c r="D36" s="169"/>
      <c r="E36" s="55"/>
      <c r="F36" s="156" t="str">
        <f>F12</f>
        <v>MARENNES 1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176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FONTAINE D OZILLAC 3</v>
      </c>
      <c r="C39" s="165"/>
      <c r="D39" s="166"/>
      <c r="E39" s="52"/>
      <c r="F39" s="167" t="str">
        <f>F9</f>
        <v>MONTENDRE 2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ST JULIEN ESCAP 1</v>
      </c>
      <c r="C40" s="151"/>
      <c r="D40" s="152"/>
      <c r="E40" s="53"/>
      <c r="F40" s="150" t="str">
        <f>F11</f>
        <v>MATHA 1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GEMOZAC 1</v>
      </c>
      <c r="C41" s="129"/>
      <c r="D41" s="130"/>
      <c r="E41" s="54"/>
      <c r="F41" s="128" t="str">
        <f>B11</f>
        <v>JONZAC 3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ST GEORGES DIDONNE 2</v>
      </c>
      <c r="C42" s="133"/>
      <c r="D42" s="134"/>
      <c r="E42" s="55"/>
      <c r="F42" s="156" t="str">
        <f>F12</f>
        <v>MARENNES 1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177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MATHA 1</v>
      </c>
      <c r="C45" s="142"/>
      <c r="D45" s="143"/>
      <c r="E45" s="59"/>
      <c r="F45" s="144" t="str">
        <f>B10</f>
        <v>ST GEORGES DIDONNE 2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MONTENDRE 2</v>
      </c>
      <c r="C46" s="151"/>
      <c r="D46" s="152"/>
      <c r="E46" s="60"/>
      <c r="F46" s="128" t="str">
        <f>B11</f>
        <v>JONZAC 3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GEMOZAC 1</v>
      </c>
      <c r="C47" s="129"/>
      <c r="D47" s="130"/>
      <c r="E47" s="61"/>
      <c r="F47" s="128" t="str">
        <f>B12</f>
        <v>FONTAINE D OZILLAC 3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ST JULIEN ESCAP 1</v>
      </c>
      <c r="C48" s="133"/>
      <c r="D48" s="134"/>
      <c r="E48" s="55"/>
      <c r="F48" s="135" t="str">
        <f>F12</f>
        <v>MARENNES 1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GEMOZAC 1</v>
      </c>
      <c r="C53" s="34"/>
      <c r="D53" s="20" t="str" cm="1">
        <f t="array" ref="D53">_xlfn.IFS(L10=0,"0",L10=18,"2",L10&gt;18,"3",L10&lt;18,"1")</f>
        <v>1</v>
      </c>
      <c r="E53" s="22">
        <f>L10-E10</f>
        <v>-12</v>
      </c>
      <c r="F53" s="20" t="str" cm="1">
        <f t="array" ref="F53">_xlfn.IFS(E18=0,"0",E18=18,"2",E18&gt;18,"3",E18&lt;18,"1")</f>
        <v>1</v>
      </c>
      <c r="G53" s="22">
        <f>E18-L18</f>
        <v>-12</v>
      </c>
      <c r="H53" s="20" t="str" cm="1">
        <f t="array" ref="H53">_xlfn.IFS(E23=0,"0",E23=18,"2",E23&gt;18,"3",E23&lt;18,"1")</f>
        <v>1</v>
      </c>
      <c r="I53" s="23">
        <f>E23-L23</f>
        <v>-12</v>
      </c>
      <c r="J53" s="20" t="str" cm="1">
        <f t="array" ref="J53">_xlfn.IFS(E27=0,"0",E27=18,"2",E27&gt;18,"3",E27&lt;18,"1")</f>
        <v>3</v>
      </c>
      <c r="K53" s="22">
        <f>E27-L27</f>
        <v>12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6</v>
      </c>
      <c r="S53" s="17">
        <f t="shared" si="0"/>
        <v>-24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FONTAINE D OZILLAC 3</v>
      </c>
      <c r="C54" s="35"/>
      <c r="D54" s="20" t="str" cm="1">
        <f t="array" ref="D54">_xlfn.IFS(E12=0,"0",E12=18,"2",E12&gt;18,"3",E12&lt;18,"1")</f>
        <v>1</v>
      </c>
      <c r="E54" s="22">
        <f>E12-L12</f>
        <v>-8</v>
      </c>
      <c r="F54" s="20" t="str" cm="1">
        <f t="array" ref="F54">_xlfn.IFS(L17=0,"0",L17=18,"2",L17&gt;18,"3",L17&lt;18,"1")</f>
        <v>1</v>
      </c>
      <c r="G54" s="22">
        <f>L17-E17</f>
        <v>-20</v>
      </c>
      <c r="H54" s="20" t="str" cm="1">
        <f t="array" ref="H54">_xlfn.IFS(L22=0,"0",L22=18,"2",L22&gt;18,"3",L22&lt;18,"1")</f>
        <v>3</v>
      </c>
      <c r="I54" s="23">
        <f>L22-E22</f>
        <v>16</v>
      </c>
      <c r="J54" s="20" t="str" cm="1">
        <f t="array" ref="J54">_xlfn.IFS(L29=0,"0",L29=18,"2",L29&gt;18,"3",L29&lt;18,"1")</f>
        <v>2</v>
      </c>
      <c r="K54" s="22">
        <f>L29-E29</f>
        <v>0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7</v>
      </c>
      <c r="S54" s="17">
        <f t="shared" si="0"/>
        <v>-12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ST JULIEN ESCAP 1</v>
      </c>
      <c r="C55" s="36"/>
      <c r="D55" s="20" t="str" cm="1">
        <f t="array" ref="D55">_xlfn.IFS(E9=0,"0",E9=18,"2",E9&gt;18,"3",E9&lt;18,"1")</f>
        <v>3</v>
      </c>
      <c r="E55" s="22">
        <f>E9-L9</f>
        <v>36</v>
      </c>
      <c r="F55" s="20" t="str" cm="1">
        <f t="array" ref="F55">_xlfn.IFS(E16=0,"0",E16=18,"2",E16&gt;18,"3",E16&lt;18,"1")</f>
        <v>1</v>
      </c>
      <c r="G55" s="22">
        <f>E16-L16</f>
        <v>-4</v>
      </c>
      <c r="H55" s="20" t="str" cm="1">
        <f t="array" ref="H55">_xlfn.IFS(E22=0,"0",E22=18,"2",E22&gt;18,"3",E22&lt;18,"1")</f>
        <v>1</v>
      </c>
      <c r="I55" s="23">
        <f>E22-L22</f>
        <v>-16</v>
      </c>
      <c r="J55" s="20" t="str" cm="1">
        <f t="array" ref="J55">_xlfn.IFS(E30=0,"0",E30=18,"2",E30&gt;18,"3",E30&lt;18,"1")</f>
        <v>1</v>
      </c>
      <c r="K55" s="22">
        <f>E28-L28</f>
        <v>4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6</v>
      </c>
      <c r="S55" s="17">
        <f t="shared" si="0"/>
        <v>20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JONZAC 3</v>
      </c>
      <c r="C56" s="34"/>
      <c r="D56" s="20" t="str" cm="1">
        <f t="array" ref="D56">_xlfn.IFS(E11=0,"0",E11=18,"2",E11&gt;18,"3",E11&lt;18,"1")</f>
        <v>3</v>
      </c>
      <c r="E56" s="22">
        <f>E11-L11</f>
        <v>4</v>
      </c>
      <c r="F56" s="20" t="str" cm="1">
        <f t="array" ref="F56">_xlfn.IFS(L16=0,"0",L16=18,"2",L16&gt;18,"3",L16&lt;18,"1")</f>
        <v>3</v>
      </c>
      <c r="G56" s="22">
        <f>L16-E16</f>
        <v>4</v>
      </c>
      <c r="H56" s="20" t="str" cm="1">
        <f t="array" ref="H56">_xlfn.IFS(L21=0,"0",L21=18,"2",L21&gt;18,"3",L21&lt;18,"1")</f>
        <v>1</v>
      </c>
      <c r="I56" s="23">
        <f>L21-E21</f>
        <v>-8</v>
      </c>
      <c r="J56" s="20" t="str" cm="1">
        <f t="array" ref="J56">_xlfn.IFS(E30=0,"0",E30=18,"2",E30&gt;18,"3",E30&lt;18,"1")</f>
        <v>1</v>
      </c>
      <c r="K56" s="22">
        <f>E30-L30</f>
        <v>-4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8</v>
      </c>
      <c r="S56" s="17">
        <f t="shared" si="0"/>
        <v>-4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MATHA 1</v>
      </c>
      <c r="C57" s="34"/>
      <c r="D57" s="20" t="str" cm="1">
        <f t="array" ref="D57">_xlfn.IFS(L11=0,"0",L11=18,"2",L11&gt;18,"3",L11&lt;18,"1")</f>
        <v>1</v>
      </c>
      <c r="E57" s="22">
        <f>L11-E11</f>
        <v>-4</v>
      </c>
      <c r="F57" s="20" t="str" cm="1">
        <f t="array" ref="F57">_xlfn.IFS(L15=0,"0",L15=18,"2",L15&gt;18,"3",L15&lt;18,"1")</f>
        <v>3</v>
      </c>
      <c r="G57" s="22">
        <f>L15-E15</f>
        <v>20</v>
      </c>
      <c r="H57" s="20" t="str" cm="1">
        <f t="array" ref="H57">_xlfn.IFS(L23=0,"0",L23=18,"2",L23&gt;18,"3",L23&lt;18,"1")</f>
        <v>3</v>
      </c>
      <c r="I57" s="23">
        <f>L23-E23</f>
        <v>12</v>
      </c>
      <c r="J57" s="20" t="str" cm="1">
        <f t="array" ref="J57">_xlfn.IFS(E29=0,"0",E29=18,"2",E29&gt;18,"3",E29&lt;18,"1")</f>
        <v>2</v>
      </c>
      <c r="K57" s="22">
        <f>E29-L29</f>
        <v>0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9</v>
      </c>
      <c r="S57" s="17">
        <f t="shared" si="0"/>
        <v>28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MONTENDRE 2</v>
      </c>
      <c r="C58" s="34"/>
      <c r="D58" s="20" t="str" cm="1">
        <f t="array" ref="D58">_xlfn.IFS(L9=0,"0",L9=18,"2",L9&gt;18,"3",L9&lt;18,"1")</f>
        <v>0</v>
      </c>
      <c r="E58" s="22">
        <f>L9-E9</f>
        <v>-36</v>
      </c>
      <c r="F58" s="20" t="str" cm="1">
        <f t="array" ref="F58">_xlfn.IFS(E15=0,"0",E15=18,"2",E15&gt;18,"3",E15&lt;18,"1")</f>
        <v>1</v>
      </c>
      <c r="G58" s="22">
        <f>E15-L15</f>
        <v>-20</v>
      </c>
      <c r="H58" s="20" t="str" cm="1">
        <f t="array" ref="H58">_xlfn.IFS(E24=0,"0",E24=18,"2",E24&gt;18,"3",E24&lt;18,"1")</f>
        <v>1</v>
      </c>
      <c r="I58" s="23">
        <f>E24-L24</f>
        <v>-12</v>
      </c>
      <c r="J58" s="20" t="str" cm="1">
        <f t="array" ref="J58">_xlfn.IFS(L27=0,"0",L27=18,"2",L27&gt;18,"3",L27&lt;18,"1")</f>
        <v>1</v>
      </c>
      <c r="K58" s="22">
        <f>L27-E27</f>
        <v>-12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3</v>
      </c>
      <c r="S58" s="17">
        <f t="shared" si="0"/>
        <v>-80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ST GEORGES DIDONNE 2</v>
      </c>
      <c r="C59" s="65"/>
      <c r="D59" s="66" t="str" cm="1">
        <f t="array" ref="D59">_xlfn.IFS(E10=0,"0",E10=18,"2",E10&gt;18,"3",E10&lt;18,"1")</f>
        <v>3</v>
      </c>
      <c r="E59" s="67">
        <f>E10-L10</f>
        <v>12</v>
      </c>
      <c r="F59" s="66" t="str" cm="1">
        <f t="array" ref="F59">_xlfn.IFS(E17=0,"0",E17=18,"2",E17&gt;18,"3",E17&lt;18,"1")</f>
        <v>3</v>
      </c>
      <c r="G59" s="67">
        <f>E17-L17</f>
        <v>20</v>
      </c>
      <c r="H59" s="66" t="str" cm="1">
        <f t="array" ref="H59">_xlfn.IFS(E21=0,"0",E21=18,"2",E21&gt;18,"3",E21&lt;18,"1")</f>
        <v>3</v>
      </c>
      <c r="I59" s="68">
        <f>E21-L21</f>
        <v>8</v>
      </c>
      <c r="J59" s="66" t="str" cm="1">
        <f t="array" ref="J59">_xlfn.IFS(L28=0,"0",L28=18,"2",L28&gt;18,"3",L28&lt;18,"1")</f>
        <v>1</v>
      </c>
      <c r="K59" s="67">
        <f>L28-E28</f>
        <v>-4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10</v>
      </c>
      <c r="S59" s="70">
        <f t="shared" si="0"/>
        <v>36</v>
      </c>
    </row>
    <row r="60" spans="1:38" ht="15.75" hidden="1" customHeight="1" thickBot="1" x14ac:dyDescent="0.3">
      <c r="A60" s="25">
        <v>8</v>
      </c>
      <c r="B60" s="71" t="str">
        <f>F12</f>
        <v>MARENNES 1</v>
      </c>
      <c r="C60" s="72"/>
      <c r="D60" s="21" t="str" cm="1">
        <f t="array" ref="D60">_xlfn.IFS(L12=0,"0",L12=18,"2",L12&gt;18,"3",L12&lt;18,"1")</f>
        <v>3</v>
      </c>
      <c r="E60" s="24">
        <f>L12-E12</f>
        <v>8</v>
      </c>
      <c r="F60" s="21" t="str" cm="1">
        <f t="array" ref="F60">_xlfn.IFS(L18=0,"0",L18=18,"2",L18&gt;18,"3",L18&lt;18,"1")</f>
        <v>3</v>
      </c>
      <c r="G60" s="24">
        <f>L18-E18</f>
        <v>12</v>
      </c>
      <c r="H60" s="21" t="str" cm="1">
        <f t="array" ref="H60">_xlfn.IFS(L24=0,"0",L24=18,"2",L24&gt;18,"3",L24&lt;18,"1")</f>
        <v>3</v>
      </c>
      <c r="I60" s="24">
        <f>L24-E24</f>
        <v>12</v>
      </c>
      <c r="J60" s="21" t="str" cm="1">
        <f t="array" ref="J60">_xlfn.IFS(L30=0,"0",L30=18,"2",L30&gt;18,"3",L30&lt;18,"1")</f>
        <v>3</v>
      </c>
      <c r="K60" s="24">
        <f>L30-E30</f>
        <v>4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12</v>
      </c>
      <c r="S60" s="19">
        <f t="shared" si="0"/>
        <v>36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MARENNES 1</v>
      </c>
      <c r="C66" s="40">
        <v>0</v>
      </c>
      <c r="D66" s="43" t="str">
        <v>3</v>
      </c>
      <c r="E66" s="44">
        <v>8</v>
      </c>
      <c r="F66" s="43" t="str">
        <v>3</v>
      </c>
      <c r="G66" s="44">
        <v>12</v>
      </c>
      <c r="H66" s="43" t="str">
        <v>3</v>
      </c>
      <c r="I66" s="44">
        <v>12</v>
      </c>
      <c r="J66" s="43" t="str">
        <v>3</v>
      </c>
      <c r="K66" s="44">
        <v>4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36</v>
      </c>
    </row>
    <row r="67" spans="1:19" ht="15.75" thickBot="1" x14ac:dyDescent="0.3">
      <c r="A67" s="78">
        <v>2</v>
      </c>
      <c r="B67" s="38" t="str">
        <v>ST GEORGES DIDONNE 2</v>
      </c>
      <c r="C67" s="41">
        <v>0</v>
      </c>
      <c r="D67" s="46" t="str">
        <v>3</v>
      </c>
      <c r="E67" s="47">
        <v>12</v>
      </c>
      <c r="F67" s="46" t="str">
        <v>3</v>
      </c>
      <c r="G67" s="47">
        <v>20</v>
      </c>
      <c r="H67" s="46" t="str">
        <v>3</v>
      </c>
      <c r="I67" s="47">
        <v>8</v>
      </c>
      <c r="J67" s="46" t="str">
        <v>1</v>
      </c>
      <c r="K67" s="47">
        <v>-4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10</v>
      </c>
      <c r="S67" s="48">
        <v>36</v>
      </c>
    </row>
    <row r="68" spans="1:19" ht="15.75" thickBot="1" x14ac:dyDescent="0.3">
      <c r="A68" s="78">
        <v>3</v>
      </c>
      <c r="B68" s="38" t="str">
        <v>MATHA 1</v>
      </c>
      <c r="C68" s="41">
        <v>0</v>
      </c>
      <c r="D68" s="46" t="str">
        <v>1</v>
      </c>
      <c r="E68" s="47">
        <v>-4</v>
      </c>
      <c r="F68" s="46" t="str">
        <v>3</v>
      </c>
      <c r="G68" s="47">
        <v>20</v>
      </c>
      <c r="H68" s="46" t="str">
        <v>3</v>
      </c>
      <c r="I68" s="47">
        <v>12</v>
      </c>
      <c r="J68" s="46" t="str">
        <v>2</v>
      </c>
      <c r="K68" s="47">
        <v>0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9</v>
      </c>
      <c r="S68" s="48">
        <v>28</v>
      </c>
    </row>
    <row r="69" spans="1:19" ht="15.75" thickBot="1" x14ac:dyDescent="0.3">
      <c r="A69" s="78">
        <v>4</v>
      </c>
      <c r="B69" s="38" t="str">
        <v>JONZAC 3</v>
      </c>
      <c r="C69" s="41">
        <v>0</v>
      </c>
      <c r="D69" s="46" t="str">
        <v>3</v>
      </c>
      <c r="E69" s="47">
        <v>4</v>
      </c>
      <c r="F69" s="46" t="str">
        <v>3</v>
      </c>
      <c r="G69" s="47">
        <v>4</v>
      </c>
      <c r="H69" s="46" t="str">
        <v>1</v>
      </c>
      <c r="I69" s="47">
        <v>-8</v>
      </c>
      <c r="J69" s="46" t="str">
        <v>1</v>
      </c>
      <c r="K69" s="47">
        <v>-4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8</v>
      </c>
      <c r="S69" s="48">
        <v>-4</v>
      </c>
    </row>
    <row r="70" spans="1:19" ht="15.75" thickBot="1" x14ac:dyDescent="0.3">
      <c r="A70" s="78">
        <v>5</v>
      </c>
      <c r="B70" s="38" t="str">
        <v>FONTAINE D OZILLAC 3</v>
      </c>
      <c r="C70" s="41">
        <v>0</v>
      </c>
      <c r="D70" s="46" t="str">
        <v>1</v>
      </c>
      <c r="E70" s="47">
        <v>-8</v>
      </c>
      <c r="F70" s="46" t="str">
        <v>1</v>
      </c>
      <c r="G70" s="47">
        <v>-20</v>
      </c>
      <c r="H70" s="46" t="str">
        <v>3</v>
      </c>
      <c r="I70" s="47">
        <v>16</v>
      </c>
      <c r="J70" s="46" t="str">
        <v>2</v>
      </c>
      <c r="K70" s="47">
        <v>0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7</v>
      </c>
      <c r="S70" s="48">
        <v>-12</v>
      </c>
    </row>
    <row r="71" spans="1:19" ht="15.75" thickBot="1" x14ac:dyDescent="0.3">
      <c r="A71" s="78">
        <v>6</v>
      </c>
      <c r="B71" s="38" t="str">
        <v>ST JULIEN ESCAP 1</v>
      </c>
      <c r="C71" s="41">
        <v>0</v>
      </c>
      <c r="D71" s="46" t="str">
        <v>3</v>
      </c>
      <c r="E71" s="47">
        <v>36</v>
      </c>
      <c r="F71" s="46" t="str">
        <v>1</v>
      </c>
      <c r="G71" s="47">
        <v>-4</v>
      </c>
      <c r="H71" s="46" t="str">
        <v>1</v>
      </c>
      <c r="I71" s="47">
        <v>-16</v>
      </c>
      <c r="J71" s="46" t="str">
        <v>1</v>
      </c>
      <c r="K71" s="47">
        <v>4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6</v>
      </c>
      <c r="S71" s="48">
        <v>20</v>
      </c>
    </row>
    <row r="72" spans="1:19" ht="15.75" thickBot="1" x14ac:dyDescent="0.3">
      <c r="A72" s="78">
        <v>7</v>
      </c>
      <c r="B72" s="38" t="str">
        <v>GEMOZAC 1</v>
      </c>
      <c r="C72" s="42">
        <v>0</v>
      </c>
      <c r="D72" s="75" t="str">
        <v>1</v>
      </c>
      <c r="E72" s="76">
        <v>-12</v>
      </c>
      <c r="F72" s="75" t="str">
        <v>1</v>
      </c>
      <c r="G72" s="76">
        <v>-12</v>
      </c>
      <c r="H72" s="75" t="str">
        <v>1</v>
      </c>
      <c r="I72" s="76">
        <v>-12</v>
      </c>
      <c r="J72" s="75" t="str">
        <v>3</v>
      </c>
      <c r="K72" s="76">
        <v>12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6</v>
      </c>
      <c r="S72" s="77">
        <v>-24</v>
      </c>
    </row>
    <row r="73" spans="1:19" ht="15.75" thickBot="1" x14ac:dyDescent="0.3">
      <c r="A73" s="78">
        <v>8</v>
      </c>
      <c r="B73" s="39" t="str">
        <v>MONTENDRE 2</v>
      </c>
      <c r="C73" s="30">
        <v>0</v>
      </c>
      <c r="D73" s="49" t="str">
        <v>0</v>
      </c>
      <c r="E73" s="50">
        <v>-36</v>
      </c>
      <c r="F73" s="49" t="str">
        <v>1</v>
      </c>
      <c r="G73" s="50">
        <v>-20</v>
      </c>
      <c r="H73" s="49" t="str">
        <v>1</v>
      </c>
      <c r="I73" s="50">
        <v>-12</v>
      </c>
      <c r="J73" s="49" t="str">
        <v>1</v>
      </c>
      <c r="K73" s="50">
        <v>-12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3</v>
      </c>
      <c r="S73" s="84">
        <v>-80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76" priority="2" operator="containsText" text="Exempt">
      <formula>NOT(ISERROR(SEARCH("Exempt",B73)))</formula>
    </cfRule>
  </conditionalFormatting>
  <conditionalFormatting sqref="C60:S60">
    <cfRule type="containsText" dxfId="75" priority="3" operator="containsText" text="Exempt">
      <formula>NOT(ISERROR(SEARCH("Exempt",C60)))</formula>
    </cfRule>
  </conditionalFormatting>
  <conditionalFormatting sqref="D73:S73">
    <cfRule type="expression" dxfId="74" priority="1">
      <formula>$B$73="exempt"</formula>
    </cfRule>
  </conditionalFormatting>
  <pageMargins left="0.11811023622047245" right="0.11811023622047245" top="0.11811023622047245" bottom="0.15748031496062992" header="0.11811023622047245" footer="0.31496062992125984"/>
  <pageSetup paperSize="9" orientation="portrait" verticalDpi="360" r:id="rId1"/>
  <headerFooter>
    <oddHeader>&amp;C&amp;"Aptos"&amp;10&amp;K000000 NATO UNCLASSIFIED&amp;1#_x000D_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AL76"/>
  <sheetViews>
    <sheetView topLeftCell="A22" zoomScale="93" zoomScaleNormal="93" workbookViewId="0">
      <selection activeCell="L24" sqref="L24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77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234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201</v>
      </c>
      <c r="C9" s="182"/>
      <c r="D9" s="183"/>
      <c r="E9" s="52">
        <v>28</v>
      </c>
      <c r="F9" s="184" t="s">
        <v>81</v>
      </c>
      <c r="G9" s="185"/>
      <c r="H9" s="185"/>
      <c r="I9" s="185"/>
      <c r="J9" s="185"/>
      <c r="K9" s="185"/>
      <c r="L9" s="56">
        <v>8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78</v>
      </c>
      <c r="C10" s="172"/>
      <c r="D10" s="173"/>
      <c r="E10" s="53">
        <v>36</v>
      </c>
      <c r="F10" s="171" t="s">
        <v>82</v>
      </c>
      <c r="G10" s="172"/>
      <c r="H10" s="172"/>
      <c r="I10" s="172"/>
      <c r="J10" s="172"/>
      <c r="K10" s="173"/>
      <c r="L10" s="57">
        <v>0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79</v>
      </c>
      <c r="C11" s="172"/>
      <c r="D11" s="173"/>
      <c r="E11" s="54">
        <v>14</v>
      </c>
      <c r="F11" s="171" t="s">
        <v>200</v>
      </c>
      <c r="G11" s="172"/>
      <c r="H11" s="172"/>
      <c r="I11" s="172"/>
      <c r="J11" s="172"/>
      <c r="K11" s="173"/>
      <c r="L11" s="57">
        <v>22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80</v>
      </c>
      <c r="C12" s="176"/>
      <c r="D12" s="177"/>
      <c r="E12" s="55">
        <v>20</v>
      </c>
      <c r="F12" s="178" t="s">
        <v>83</v>
      </c>
      <c r="G12" s="179"/>
      <c r="H12" s="179"/>
      <c r="I12" s="179"/>
      <c r="J12" s="179"/>
      <c r="K12" s="180"/>
      <c r="L12" s="58">
        <v>16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224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ASPTT LA ROCHELLE 1</v>
      </c>
      <c r="C15" s="168"/>
      <c r="D15" s="170"/>
      <c r="E15" s="52">
        <v>26</v>
      </c>
      <c r="F15" s="150" t="str">
        <f>F11</f>
        <v>NIEUL SUR MER 1</v>
      </c>
      <c r="G15" s="151"/>
      <c r="H15" s="151"/>
      <c r="I15" s="151"/>
      <c r="J15" s="151"/>
      <c r="K15" s="152"/>
      <c r="L15" s="56">
        <v>10</v>
      </c>
    </row>
    <row r="16" spans="2:19" ht="12.95" customHeight="1" x14ac:dyDescent="0.25">
      <c r="B16" s="150" t="str">
        <f>B9</f>
        <v>AIGREFEUILLE 1</v>
      </c>
      <c r="C16" s="151"/>
      <c r="D16" s="152"/>
      <c r="E16" s="53">
        <v>28</v>
      </c>
      <c r="F16" s="150" t="str">
        <f>B11</f>
        <v>ST SAUVEUR AUNIS 2</v>
      </c>
      <c r="G16" s="151"/>
      <c r="H16" s="151"/>
      <c r="I16" s="151"/>
      <c r="J16" s="151"/>
      <c r="K16" s="152"/>
      <c r="L16" s="57">
        <v>8</v>
      </c>
    </row>
    <row r="17" spans="2:12" ht="12.95" customHeight="1" x14ac:dyDescent="0.25">
      <c r="B17" s="150" t="str">
        <f>B10</f>
        <v>ST XANDRE 4</v>
      </c>
      <c r="C17" s="151"/>
      <c r="D17" s="152"/>
      <c r="E17" s="54">
        <v>34</v>
      </c>
      <c r="F17" s="150" t="str">
        <f>B12</f>
        <v>MARANS 2</v>
      </c>
      <c r="G17" s="151"/>
      <c r="H17" s="151"/>
      <c r="I17" s="151"/>
      <c r="J17" s="151"/>
      <c r="K17" s="152"/>
      <c r="L17" s="57">
        <v>2</v>
      </c>
    </row>
    <row r="18" spans="2:12" ht="12.95" customHeight="1" thickBot="1" x14ac:dyDescent="0.3">
      <c r="B18" s="132" t="str">
        <f>F10</f>
        <v>LE BOIS PLAGE 1</v>
      </c>
      <c r="C18" s="133"/>
      <c r="D18" s="134"/>
      <c r="E18" s="55">
        <v>6</v>
      </c>
      <c r="F18" s="156" t="str">
        <f>F12</f>
        <v>AYTRE 1</v>
      </c>
      <c r="G18" s="157"/>
      <c r="H18" s="157"/>
      <c r="I18" s="157"/>
      <c r="J18" s="157"/>
      <c r="K18" s="158"/>
      <c r="L18" s="58">
        <v>30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235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ST XANDRE 4</v>
      </c>
      <c r="C21" s="165"/>
      <c r="D21" s="166"/>
      <c r="E21" s="52">
        <v>32</v>
      </c>
      <c r="F21" s="167" t="str">
        <f>B11</f>
        <v>ST SAUVEUR AUNIS 2</v>
      </c>
      <c r="G21" s="168"/>
      <c r="H21" s="168"/>
      <c r="I21" s="168"/>
      <c r="J21" s="168"/>
      <c r="K21" s="168"/>
      <c r="L21" s="56">
        <v>4</v>
      </c>
    </row>
    <row r="22" spans="2:12" ht="12.95" customHeight="1" x14ac:dyDescent="0.25">
      <c r="B22" s="150" t="str">
        <f>B9</f>
        <v>AIGREFEUILLE 1</v>
      </c>
      <c r="C22" s="151"/>
      <c r="D22" s="152"/>
      <c r="E22" s="53">
        <v>28</v>
      </c>
      <c r="F22" s="150" t="str">
        <f>B12</f>
        <v>MARANS 2</v>
      </c>
      <c r="G22" s="151"/>
      <c r="H22" s="151"/>
      <c r="I22" s="151"/>
      <c r="J22" s="151"/>
      <c r="K22" s="152"/>
      <c r="L22" s="57">
        <v>8</v>
      </c>
    </row>
    <row r="23" spans="2:12" ht="12.95" customHeight="1" x14ac:dyDescent="0.25">
      <c r="B23" s="150" t="str">
        <f>F10</f>
        <v>LE BOIS PLAGE 1</v>
      </c>
      <c r="C23" s="151"/>
      <c r="D23" s="152"/>
      <c r="E23" s="54">
        <v>30</v>
      </c>
      <c r="F23" s="150" t="str">
        <f>F11</f>
        <v>NIEUL SUR MER 1</v>
      </c>
      <c r="G23" s="151"/>
      <c r="H23" s="151"/>
      <c r="I23" s="151"/>
      <c r="J23" s="151"/>
      <c r="K23" s="152"/>
      <c r="L23" s="57">
        <v>6</v>
      </c>
    </row>
    <row r="24" spans="2:12" ht="12.95" customHeight="1" thickBot="1" x14ac:dyDescent="0.3">
      <c r="B24" s="132" t="str">
        <f>F9</f>
        <v>ASPTT LA ROCHELLE 1</v>
      </c>
      <c r="C24" s="133"/>
      <c r="D24" s="134"/>
      <c r="E24" s="55">
        <v>14</v>
      </c>
      <c r="F24" s="156" t="str">
        <f>F12</f>
        <v>AYTRE 1</v>
      </c>
      <c r="G24" s="157"/>
      <c r="H24" s="157"/>
      <c r="I24" s="157"/>
      <c r="J24" s="157"/>
      <c r="K24" s="158"/>
      <c r="L24" s="58">
        <v>22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235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LE BOIS PLAGE 1</v>
      </c>
      <c r="C27" s="142"/>
      <c r="D27" s="143"/>
      <c r="E27" s="52">
        <v>20</v>
      </c>
      <c r="F27" s="167" t="str">
        <f>F9</f>
        <v>ASPTT LA ROCHELLE 1</v>
      </c>
      <c r="G27" s="168"/>
      <c r="H27" s="168"/>
      <c r="I27" s="168"/>
      <c r="J27" s="168"/>
      <c r="K27" s="168"/>
      <c r="L27" s="56">
        <v>16</v>
      </c>
    </row>
    <row r="28" spans="2:12" ht="12.95" customHeight="1" x14ac:dyDescent="0.25">
      <c r="B28" s="150" t="str">
        <f>B9</f>
        <v>AIGREFEUILLE 1</v>
      </c>
      <c r="C28" s="151"/>
      <c r="D28" s="152"/>
      <c r="E28" s="53">
        <v>8</v>
      </c>
      <c r="F28" s="128" t="str">
        <f>B10</f>
        <v>ST XANDRE 4</v>
      </c>
      <c r="G28" s="129"/>
      <c r="H28" s="129"/>
      <c r="I28" s="129"/>
      <c r="J28" s="129"/>
      <c r="K28" s="130"/>
      <c r="L28" s="57">
        <v>28</v>
      </c>
    </row>
    <row r="29" spans="2:12" ht="12.95" customHeight="1" x14ac:dyDescent="0.25">
      <c r="B29" s="128" t="str">
        <f>F11</f>
        <v>NIEUL SUR MER 1</v>
      </c>
      <c r="C29" s="129"/>
      <c r="D29" s="130"/>
      <c r="E29" s="54">
        <v>0</v>
      </c>
      <c r="F29" s="128" t="str">
        <f>B12</f>
        <v>MARANS 2</v>
      </c>
      <c r="G29" s="129"/>
      <c r="H29" s="129"/>
      <c r="I29" s="129"/>
      <c r="J29" s="129"/>
      <c r="K29" s="130"/>
      <c r="L29" s="57">
        <v>36</v>
      </c>
    </row>
    <row r="30" spans="2:12" ht="12.95" customHeight="1" thickBot="1" x14ac:dyDescent="0.3">
      <c r="B30" s="132" t="str">
        <f>B11</f>
        <v>ST SAUVEUR AUNIS 2</v>
      </c>
      <c r="C30" s="133"/>
      <c r="D30" s="134"/>
      <c r="E30" s="55">
        <v>24</v>
      </c>
      <c r="F30" s="156" t="str">
        <f>F12</f>
        <v>AYTRE 1</v>
      </c>
      <c r="G30" s="157"/>
      <c r="H30" s="157"/>
      <c r="I30" s="157"/>
      <c r="J30" s="157"/>
      <c r="K30" s="158"/>
      <c r="L30" s="58">
        <v>12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227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ST SAUVEUR AUNIS 2</v>
      </c>
      <c r="C33" s="165"/>
      <c r="D33" s="166"/>
      <c r="E33" s="52"/>
      <c r="F33" s="128" t="str">
        <f>B12</f>
        <v>MARANS 2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AIGREFEUILLE 1</v>
      </c>
      <c r="C34" s="151"/>
      <c r="D34" s="152"/>
      <c r="E34" s="53"/>
      <c r="F34" s="150" t="str">
        <f>F10</f>
        <v>LE BOIS PLAGE 1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ASPTT LA ROCHELLE 1</v>
      </c>
      <c r="C35" s="129"/>
      <c r="D35" s="130"/>
      <c r="E35" s="54"/>
      <c r="F35" s="128" t="str">
        <f>B10</f>
        <v>ST XANDRE 4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NIEUL SUR MER 1</v>
      </c>
      <c r="C36" s="139"/>
      <c r="D36" s="169"/>
      <c r="E36" s="55"/>
      <c r="F36" s="156" t="str">
        <f>F12</f>
        <v>AYTRE 1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201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MARANS 2</v>
      </c>
      <c r="C39" s="165"/>
      <c r="D39" s="166"/>
      <c r="E39" s="52"/>
      <c r="F39" s="167" t="str">
        <f>F9</f>
        <v>ASPTT LA ROCHELLE 1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AIGREFEUILLE 1</v>
      </c>
      <c r="C40" s="151"/>
      <c r="D40" s="152"/>
      <c r="E40" s="53"/>
      <c r="F40" s="150" t="str">
        <f>F11</f>
        <v>NIEUL SUR MER 1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LE BOIS PLAGE 1</v>
      </c>
      <c r="C41" s="129"/>
      <c r="D41" s="130"/>
      <c r="E41" s="54"/>
      <c r="F41" s="128" t="str">
        <f>B11</f>
        <v>ST SAUVEUR AUNIS 2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ST XANDRE 4</v>
      </c>
      <c r="C42" s="133"/>
      <c r="D42" s="134"/>
      <c r="E42" s="55"/>
      <c r="F42" s="156" t="str">
        <f>F12</f>
        <v>AYTRE 1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236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NIEUL SUR MER 1</v>
      </c>
      <c r="C45" s="142"/>
      <c r="D45" s="143"/>
      <c r="E45" s="59"/>
      <c r="F45" s="144" t="str">
        <f>B10</f>
        <v>ST XANDRE 4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ASPTT LA ROCHELLE 1</v>
      </c>
      <c r="C46" s="151"/>
      <c r="D46" s="152"/>
      <c r="E46" s="60"/>
      <c r="F46" s="128" t="str">
        <f>B11</f>
        <v>ST SAUVEUR AUNIS 2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LE BOIS PLAGE 1</v>
      </c>
      <c r="C47" s="129"/>
      <c r="D47" s="130"/>
      <c r="E47" s="61"/>
      <c r="F47" s="128" t="str">
        <f>B12</f>
        <v>MARANS 2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AIGREFEUILLE 1</v>
      </c>
      <c r="C48" s="133"/>
      <c r="D48" s="134"/>
      <c r="E48" s="55"/>
      <c r="F48" s="135" t="str">
        <f>F12</f>
        <v>AYTRE 1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LE BOIS PLAGE 1</v>
      </c>
      <c r="C53" s="34"/>
      <c r="D53" s="20" t="str" cm="1">
        <f t="array" ref="D53">_xlfn.IFS(L10=0,"0",L10=18,"2",L10&gt;18,"3",L10&lt;18,"1")</f>
        <v>0</v>
      </c>
      <c r="E53" s="22">
        <f>L10-E10</f>
        <v>-36</v>
      </c>
      <c r="F53" s="20" t="str" cm="1">
        <f t="array" ref="F53">_xlfn.IFS(E18=0,"0",E18=18,"2",E18&gt;18,"3",E18&lt;18,"1")</f>
        <v>1</v>
      </c>
      <c r="G53" s="22">
        <f>E18-L18</f>
        <v>-24</v>
      </c>
      <c r="H53" s="20" t="str" cm="1">
        <f t="array" ref="H53">_xlfn.IFS(E23=0,"0",E23=18,"2",E23&gt;18,"3",E23&lt;18,"1")</f>
        <v>3</v>
      </c>
      <c r="I53" s="23">
        <f>E23-L23</f>
        <v>24</v>
      </c>
      <c r="J53" s="20" t="str" cm="1">
        <f t="array" ref="J53">_xlfn.IFS(E27=0,"0",E27=18,"2",E27&gt;18,"3",E27&lt;18,"1")</f>
        <v>3</v>
      </c>
      <c r="K53" s="22">
        <f>E27-L27</f>
        <v>4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7</v>
      </c>
      <c r="S53" s="17">
        <f t="shared" si="0"/>
        <v>-32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MARANS 2</v>
      </c>
      <c r="C54" s="35"/>
      <c r="D54" s="20" t="str" cm="1">
        <f t="array" ref="D54">_xlfn.IFS(E12=0,"0",E12=18,"2",E12&gt;18,"3",E12&lt;18,"1")</f>
        <v>3</v>
      </c>
      <c r="E54" s="22">
        <f>E12-L12</f>
        <v>4</v>
      </c>
      <c r="F54" s="20" t="str" cm="1">
        <f t="array" ref="F54">_xlfn.IFS(L17=0,"0",L17=18,"2",L17&gt;18,"3",L17&lt;18,"1")</f>
        <v>1</v>
      </c>
      <c r="G54" s="22">
        <f>L17-E17</f>
        <v>-32</v>
      </c>
      <c r="H54" s="20" t="str" cm="1">
        <f t="array" ref="H54">_xlfn.IFS(L22=0,"0",L22=18,"2",L22&gt;18,"3",L22&lt;18,"1")</f>
        <v>1</v>
      </c>
      <c r="I54" s="23">
        <f>L22-E22</f>
        <v>-20</v>
      </c>
      <c r="J54" s="20" t="str" cm="1">
        <f t="array" ref="J54">_xlfn.IFS(L29=0,"0",L29=18,"2",L29&gt;18,"3",L29&lt;18,"1")</f>
        <v>3</v>
      </c>
      <c r="K54" s="22">
        <f>L29-E29</f>
        <v>36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8</v>
      </c>
      <c r="S54" s="17">
        <f t="shared" si="0"/>
        <v>-12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AIGREFEUILLE 1</v>
      </c>
      <c r="C55" s="36"/>
      <c r="D55" s="20" t="str" cm="1">
        <f t="array" ref="D55">_xlfn.IFS(E9=0,"0",E9=18,"2",E9&gt;18,"3",E9&lt;18,"1")</f>
        <v>3</v>
      </c>
      <c r="E55" s="22">
        <f>E9-L9</f>
        <v>20</v>
      </c>
      <c r="F55" s="20" t="str" cm="1">
        <f t="array" ref="F55">_xlfn.IFS(E16=0,"0",E16=18,"2",E16&gt;18,"3",E16&lt;18,"1")</f>
        <v>3</v>
      </c>
      <c r="G55" s="22">
        <f>E16-L16</f>
        <v>20</v>
      </c>
      <c r="H55" s="20" t="str" cm="1">
        <f t="array" ref="H55">_xlfn.IFS(E22=0,"0",E22=18,"2",E22&gt;18,"3",E22&lt;18,"1")</f>
        <v>3</v>
      </c>
      <c r="I55" s="23">
        <f>E22-L22</f>
        <v>20</v>
      </c>
      <c r="J55" s="20" t="str" cm="1">
        <f t="array" ref="J55">_xlfn.IFS(E30=0,"0",E30=18,"2",E30&gt;18,"3",E30&lt;18,"1")</f>
        <v>3</v>
      </c>
      <c r="K55" s="22">
        <f>E28-L28</f>
        <v>-20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12</v>
      </c>
      <c r="S55" s="17">
        <f t="shared" si="0"/>
        <v>40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ST SAUVEUR AUNIS 2</v>
      </c>
      <c r="C56" s="34"/>
      <c r="D56" s="20" t="str" cm="1">
        <f t="array" ref="D56">_xlfn.IFS(E11=0,"0",E11=18,"2",E11&gt;18,"3",E11&lt;18,"1")</f>
        <v>1</v>
      </c>
      <c r="E56" s="22">
        <f>E11-L11</f>
        <v>-8</v>
      </c>
      <c r="F56" s="20" t="str" cm="1">
        <f t="array" ref="F56">_xlfn.IFS(L16=0,"0",L16=18,"2",L16&gt;18,"3",L16&lt;18,"1")</f>
        <v>1</v>
      </c>
      <c r="G56" s="22">
        <f>L16-E16</f>
        <v>-20</v>
      </c>
      <c r="H56" s="20" t="str" cm="1">
        <f t="array" ref="H56">_xlfn.IFS(L21=0,"0",L21=18,"2",L21&gt;18,"3",L21&lt;18,"1")</f>
        <v>1</v>
      </c>
      <c r="I56" s="23">
        <f>L21-E21</f>
        <v>-28</v>
      </c>
      <c r="J56" s="20" t="str" cm="1">
        <f t="array" ref="J56">_xlfn.IFS(E30=0,"0",E30=18,"2",E30&gt;18,"3",E30&lt;18,"1")</f>
        <v>3</v>
      </c>
      <c r="K56" s="22">
        <f>E30-L30</f>
        <v>12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6</v>
      </c>
      <c r="S56" s="17">
        <f t="shared" si="0"/>
        <v>-44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NIEUL SUR MER 1</v>
      </c>
      <c r="C57" s="34"/>
      <c r="D57" s="20" t="str" cm="1">
        <f t="array" ref="D57">_xlfn.IFS(L11=0,"0",L11=18,"2",L11&gt;18,"3",L11&lt;18,"1")</f>
        <v>3</v>
      </c>
      <c r="E57" s="22">
        <f>L11-E11</f>
        <v>8</v>
      </c>
      <c r="F57" s="20" t="str" cm="1">
        <f t="array" ref="F57">_xlfn.IFS(L15=0,"0",L15=18,"2",L15&gt;18,"3",L15&lt;18,"1")</f>
        <v>1</v>
      </c>
      <c r="G57" s="22">
        <f>L15-E15</f>
        <v>-16</v>
      </c>
      <c r="H57" s="20" t="str" cm="1">
        <f t="array" ref="H57">_xlfn.IFS(L23=0,"0",L23=18,"2",L23&gt;18,"3",L23&lt;18,"1")</f>
        <v>1</v>
      </c>
      <c r="I57" s="23">
        <f>L23-E23</f>
        <v>-24</v>
      </c>
      <c r="J57" s="20" t="str" cm="1">
        <f t="array" ref="J57">_xlfn.IFS(E29=0,"0",E29=18,"2",E29&gt;18,"3",E29&lt;18,"1")</f>
        <v>0</v>
      </c>
      <c r="K57" s="22">
        <f>E29-L29</f>
        <v>-36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5</v>
      </c>
      <c r="S57" s="17">
        <f t="shared" si="0"/>
        <v>-68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ASPTT LA ROCHELLE 1</v>
      </c>
      <c r="C58" s="34"/>
      <c r="D58" s="20" t="str" cm="1">
        <f t="array" ref="D58">_xlfn.IFS(L9=0,"0",L9=18,"2",L9&gt;18,"3",L9&lt;18,"1")</f>
        <v>1</v>
      </c>
      <c r="E58" s="22">
        <f>L9-E9</f>
        <v>-20</v>
      </c>
      <c r="F58" s="20" t="str" cm="1">
        <f t="array" ref="F58">_xlfn.IFS(E15=0,"0",E15=18,"2",E15&gt;18,"3",E15&lt;18,"1")</f>
        <v>3</v>
      </c>
      <c r="G58" s="22">
        <f>E15-L15</f>
        <v>16</v>
      </c>
      <c r="H58" s="20" t="str" cm="1">
        <f t="array" ref="H58">_xlfn.IFS(E24=0,"0",E24=18,"2",E24&gt;18,"3",E24&lt;18,"1")</f>
        <v>1</v>
      </c>
      <c r="I58" s="23">
        <f>E24-L24</f>
        <v>-8</v>
      </c>
      <c r="J58" s="20" t="str" cm="1">
        <f t="array" ref="J58">_xlfn.IFS(L27=0,"0",L27=18,"2",L27&gt;18,"3",L27&lt;18,"1")</f>
        <v>1</v>
      </c>
      <c r="K58" s="22">
        <f>L27-E27</f>
        <v>-4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6</v>
      </c>
      <c r="S58" s="17">
        <f t="shared" si="0"/>
        <v>-16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ST XANDRE 4</v>
      </c>
      <c r="C59" s="65"/>
      <c r="D59" s="66" t="str" cm="1">
        <f t="array" ref="D59">_xlfn.IFS(E10=0,"0",E10=18,"2",E10&gt;18,"3",E10&lt;18,"1")</f>
        <v>3</v>
      </c>
      <c r="E59" s="67">
        <f>E10-L10</f>
        <v>36</v>
      </c>
      <c r="F59" s="66" t="str" cm="1">
        <f t="array" ref="F59">_xlfn.IFS(E17=0,"0",E17=18,"2",E17&gt;18,"3",E17&lt;18,"1")</f>
        <v>3</v>
      </c>
      <c r="G59" s="67">
        <f>E17-L17</f>
        <v>32</v>
      </c>
      <c r="H59" s="66" t="str" cm="1">
        <f t="array" ref="H59">_xlfn.IFS(E21=0,"0",E21=18,"2",E21&gt;18,"3",E21&lt;18,"1")</f>
        <v>3</v>
      </c>
      <c r="I59" s="68">
        <f>E21-L21</f>
        <v>28</v>
      </c>
      <c r="J59" s="66" t="str" cm="1">
        <f t="array" ref="J59">_xlfn.IFS(L28=0,"0",L28=18,"2",L28&gt;18,"3",L28&lt;18,"1")</f>
        <v>3</v>
      </c>
      <c r="K59" s="67">
        <f>L28-E28</f>
        <v>20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12</v>
      </c>
      <c r="S59" s="70">
        <f t="shared" si="0"/>
        <v>116</v>
      </c>
    </row>
    <row r="60" spans="1:38" ht="15.75" hidden="1" customHeight="1" thickBot="1" x14ac:dyDescent="0.3">
      <c r="A60" s="25">
        <v>8</v>
      </c>
      <c r="B60" s="71" t="str">
        <f>F12</f>
        <v>AYTRE 1</v>
      </c>
      <c r="C60" s="72"/>
      <c r="D60" s="21" t="str" cm="1">
        <f t="array" ref="D60">_xlfn.IFS(L12=0,"0",L12=18,"2",L12&gt;18,"3",L12&lt;18,"1")</f>
        <v>1</v>
      </c>
      <c r="E60" s="24">
        <f>L12-E12</f>
        <v>-4</v>
      </c>
      <c r="F60" s="21" t="str" cm="1">
        <f t="array" ref="F60">_xlfn.IFS(L18=0,"0",L18=18,"2",L18&gt;18,"3",L18&lt;18,"1")</f>
        <v>3</v>
      </c>
      <c r="G60" s="24">
        <f>L18-E18</f>
        <v>24</v>
      </c>
      <c r="H60" s="21" t="str" cm="1">
        <f t="array" ref="H60">_xlfn.IFS(L24=0,"0",L24=18,"2",L24&gt;18,"3",L24&lt;18,"1")</f>
        <v>3</v>
      </c>
      <c r="I60" s="24">
        <f>L24-E24</f>
        <v>8</v>
      </c>
      <c r="J60" s="21" t="str" cm="1">
        <f t="array" ref="J60">_xlfn.IFS(L30=0,"0",L30=18,"2",L30&gt;18,"3",L30&lt;18,"1")</f>
        <v>1</v>
      </c>
      <c r="K60" s="24">
        <f>L30-E30</f>
        <v>-12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8</v>
      </c>
      <c r="S60" s="19">
        <f t="shared" si="0"/>
        <v>16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ST XANDRE 4</v>
      </c>
      <c r="C66" s="40">
        <v>0</v>
      </c>
      <c r="D66" s="43" t="str">
        <v>3</v>
      </c>
      <c r="E66" s="44">
        <v>36</v>
      </c>
      <c r="F66" s="43" t="str">
        <v>3</v>
      </c>
      <c r="G66" s="44">
        <v>32</v>
      </c>
      <c r="H66" s="43" t="str">
        <v>3</v>
      </c>
      <c r="I66" s="44">
        <v>28</v>
      </c>
      <c r="J66" s="43" t="str">
        <v>3</v>
      </c>
      <c r="K66" s="44">
        <v>20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116</v>
      </c>
    </row>
    <row r="67" spans="1:19" ht="15.75" thickBot="1" x14ac:dyDescent="0.3">
      <c r="A67" s="78">
        <v>2</v>
      </c>
      <c r="B67" s="38" t="str">
        <v>AIGREFEUILLE 1</v>
      </c>
      <c r="C67" s="41">
        <v>0</v>
      </c>
      <c r="D67" s="46" t="str">
        <v>3</v>
      </c>
      <c r="E67" s="47">
        <v>20</v>
      </c>
      <c r="F67" s="46" t="str">
        <v>3</v>
      </c>
      <c r="G67" s="47">
        <v>20</v>
      </c>
      <c r="H67" s="46" t="str">
        <v>3</v>
      </c>
      <c r="I67" s="47">
        <v>20</v>
      </c>
      <c r="J67" s="46" t="str">
        <v>3</v>
      </c>
      <c r="K67" s="47">
        <v>-20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12</v>
      </c>
      <c r="S67" s="48">
        <v>40</v>
      </c>
    </row>
    <row r="68" spans="1:19" ht="15.75" thickBot="1" x14ac:dyDescent="0.3">
      <c r="A68" s="78">
        <v>3</v>
      </c>
      <c r="B68" s="38" t="str">
        <v>AYTRE 1</v>
      </c>
      <c r="C68" s="41">
        <v>0</v>
      </c>
      <c r="D68" s="46" t="str">
        <v>1</v>
      </c>
      <c r="E68" s="47">
        <v>-4</v>
      </c>
      <c r="F68" s="46" t="str">
        <v>3</v>
      </c>
      <c r="G68" s="47">
        <v>24</v>
      </c>
      <c r="H68" s="46" t="str">
        <v>3</v>
      </c>
      <c r="I68" s="47">
        <v>8</v>
      </c>
      <c r="J68" s="46" t="str">
        <v>1</v>
      </c>
      <c r="K68" s="47">
        <v>-12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8</v>
      </c>
      <c r="S68" s="48">
        <v>16</v>
      </c>
    </row>
    <row r="69" spans="1:19" ht="15.75" thickBot="1" x14ac:dyDescent="0.3">
      <c r="A69" s="78">
        <v>4</v>
      </c>
      <c r="B69" s="38" t="str">
        <v>MARANS 2</v>
      </c>
      <c r="C69" s="41">
        <v>0</v>
      </c>
      <c r="D69" s="46" t="str">
        <v>3</v>
      </c>
      <c r="E69" s="47">
        <v>4</v>
      </c>
      <c r="F69" s="46" t="str">
        <v>1</v>
      </c>
      <c r="G69" s="47">
        <v>-32</v>
      </c>
      <c r="H69" s="46" t="str">
        <v>1</v>
      </c>
      <c r="I69" s="47">
        <v>-20</v>
      </c>
      <c r="J69" s="46" t="str">
        <v>3</v>
      </c>
      <c r="K69" s="47">
        <v>36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8</v>
      </c>
      <c r="S69" s="48">
        <v>-12</v>
      </c>
    </row>
    <row r="70" spans="1:19" ht="15.75" thickBot="1" x14ac:dyDescent="0.3">
      <c r="A70" s="78">
        <v>5</v>
      </c>
      <c r="B70" s="38" t="str">
        <v>LE BOIS PLAGE 1</v>
      </c>
      <c r="C70" s="41">
        <v>0</v>
      </c>
      <c r="D70" s="46" t="str">
        <v>0</v>
      </c>
      <c r="E70" s="47">
        <v>-36</v>
      </c>
      <c r="F70" s="46" t="str">
        <v>1</v>
      </c>
      <c r="G70" s="47">
        <v>-24</v>
      </c>
      <c r="H70" s="46" t="str">
        <v>3</v>
      </c>
      <c r="I70" s="47">
        <v>24</v>
      </c>
      <c r="J70" s="46" t="str">
        <v>3</v>
      </c>
      <c r="K70" s="47">
        <v>4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7</v>
      </c>
      <c r="S70" s="48">
        <v>-32</v>
      </c>
    </row>
    <row r="71" spans="1:19" ht="15.75" thickBot="1" x14ac:dyDescent="0.3">
      <c r="A71" s="78">
        <v>6</v>
      </c>
      <c r="B71" s="38" t="str">
        <v>ASPTT LA ROCHELLE 1</v>
      </c>
      <c r="C71" s="41">
        <v>0</v>
      </c>
      <c r="D71" s="46" t="str">
        <v>1</v>
      </c>
      <c r="E71" s="47">
        <v>-20</v>
      </c>
      <c r="F71" s="46" t="str">
        <v>3</v>
      </c>
      <c r="G71" s="47">
        <v>16</v>
      </c>
      <c r="H71" s="46" t="str">
        <v>1</v>
      </c>
      <c r="I71" s="47">
        <v>-8</v>
      </c>
      <c r="J71" s="46" t="str">
        <v>1</v>
      </c>
      <c r="K71" s="47">
        <v>-4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6</v>
      </c>
      <c r="S71" s="48">
        <v>-16</v>
      </c>
    </row>
    <row r="72" spans="1:19" ht="15.75" thickBot="1" x14ac:dyDescent="0.3">
      <c r="A72" s="78">
        <v>7</v>
      </c>
      <c r="B72" s="38" t="str">
        <v>ST SAUVEUR AUNIS 2</v>
      </c>
      <c r="C72" s="42">
        <v>0</v>
      </c>
      <c r="D72" s="75" t="str">
        <v>1</v>
      </c>
      <c r="E72" s="76">
        <v>-8</v>
      </c>
      <c r="F72" s="75" t="str">
        <v>1</v>
      </c>
      <c r="G72" s="76">
        <v>-20</v>
      </c>
      <c r="H72" s="75" t="str">
        <v>1</v>
      </c>
      <c r="I72" s="76">
        <v>-28</v>
      </c>
      <c r="J72" s="75" t="str">
        <v>3</v>
      </c>
      <c r="K72" s="76">
        <v>12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6</v>
      </c>
      <c r="S72" s="77">
        <v>-44</v>
      </c>
    </row>
    <row r="73" spans="1:19" ht="15.75" thickBot="1" x14ac:dyDescent="0.3">
      <c r="A73" s="78">
        <v>8</v>
      </c>
      <c r="B73" s="39" t="str">
        <v>NIEUL SUR MER 1</v>
      </c>
      <c r="C73" s="30">
        <v>0</v>
      </c>
      <c r="D73" s="49" t="str">
        <v>3</v>
      </c>
      <c r="E73" s="50">
        <v>8</v>
      </c>
      <c r="F73" s="49" t="str">
        <v>1</v>
      </c>
      <c r="G73" s="50">
        <v>-16</v>
      </c>
      <c r="H73" s="49" t="str">
        <v>1</v>
      </c>
      <c r="I73" s="50">
        <v>-24</v>
      </c>
      <c r="J73" s="49" t="str">
        <v>0</v>
      </c>
      <c r="K73" s="50">
        <v>-36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5</v>
      </c>
      <c r="S73" s="84">
        <v>-68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73" priority="2" operator="containsText" text="Exempt">
      <formula>NOT(ISERROR(SEARCH("Exempt",B73)))</formula>
    </cfRule>
  </conditionalFormatting>
  <conditionalFormatting sqref="C60:S60">
    <cfRule type="containsText" dxfId="72" priority="3" operator="containsText" text="Exempt">
      <formula>NOT(ISERROR(SEARCH("Exempt",C60)))</formula>
    </cfRule>
  </conditionalFormatting>
  <conditionalFormatting sqref="D73:S73">
    <cfRule type="expression" dxfId="71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AL76"/>
  <sheetViews>
    <sheetView zoomScale="112" zoomScaleNormal="112" workbookViewId="0">
      <selection activeCell="F20" sqref="F20:G20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84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179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85</v>
      </c>
      <c r="C9" s="182"/>
      <c r="D9" s="183"/>
      <c r="E9" s="52">
        <v>22</v>
      </c>
      <c r="F9" s="184" t="s">
        <v>88</v>
      </c>
      <c r="G9" s="185"/>
      <c r="H9" s="185"/>
      <c r="I9" s="185"/>
      <c r="J9" s="185"/>
      <c r="K9" s="185"/>
      <c r="L9" s="56">
        <v>14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86</v>
      </c>
      <c r="C10" s="172"/>
      <c r="D10" s="173"/>
      <c r="E10" s="53">
        <v>20</v>
      </c>
      <c r="F10" s="171" t="s">
        <v>89</v>
      </c>
      <c r="G10" s="172"/>
      <c r="H10" s="172"/>
      <c r="I10" s="172"/>
      <c r="J10" s="172"/>
      <c r="K10" s="173"/>
      <c r="L10" s="57">
        <v>16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87</v>
      </c>
      <c r="C11" s="172"/>
      <c r="D11" s="173"/>
      <c r="E11" s="54">
        <v>20</v>
      </c>
      <c r="F11" s="171" t="s">
        <v>90</v>
      </c>
      <c r="G11" s="172"/>
      <c r="H11" s="172"/>
      <c r="I11" s="172"/>
      <c r="J11" s="172"/>
      <c r="K11" s="173"/>
      <c r="L11" s="57">
        <v>16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202</v>
      </c>
      <c r="C12" s="176"/>
      <c r="D12" s="177"/>
      <c r="E12" s="55">
        <v>24</v>
      </c>
      <c r="F12" s="178" t="s">
        <v>91</v>
      </c>
      <c r="G12" s="179"/>
      <c r="H12" s="179"/>
      <c r="I12" s="179"/>
      <c r="J12" s="179"/>
      <c r="K12" s="180"/>
      <c r="L12" s="58">
        <v>12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179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PTQ ROCHELAISE 1</v>
      </c>
      <c r="C15" s="168"/>
      <c r="D15" s="170"/>
      <c r="E15" s="52">
        <v>24</v>
      </c>
      <c r="F15" s="150" t="str">
        <f>F11</f>
        <v>RIVEDOUX 2</v>
      </c>
      <c r="G15" s="151"/>
      <c r="H15" s="151"/>
      <c r="I15" s="151"/>
      <c r="J15" s="151"/>
      <c r="K15" s="152"/>
      <c r="L15" s="56">
        <v>12</v>
      </c>
    </row>
    <row r="16" spans="2:19" ht="12.95" customHeight="1" x14ac:dyDescent="0.25">
      <c r="B16" s="150" t="str">
        <f>B9</f>
        <v>ST SAUVEUR AUNIS 3</v>
      </c>
      <c r="C16" s="151"/>
      <c r="D16" s="152"/>
      <c r="E16" s="53">
        <v>22</v>
      </c>
      <c r="F16" s="150" t="str">
        <f>B11</f>
        <v>LA FLOTTE 1</v>
      </c>
      <c r="G16" s="151"/>
      <c r="H16" s="151"/>
      <c r="I16" s="151"/>
      <c r="J16" s="151"/>
      <c r="K16" s="152"/>
      <c r="L16" s="57">
        <v>14</v>
      </c>
    </row>
    <row r="17" spans="2:12" ht="12.95" customHeight="1" x14ac:dyDescent="0.25">
      <c r="B17" s="150" t="str">
        <f>B10</f>
        <v>CHATELAILLON 4</v>
      </c>
      <c r="C17" s="151"/>
      <c r="D17" s="152"/>
      <c r="E17" s="54">
        <v>18</v>
      </c>
      <c r="F17" s="150" t="str">
        <f>B12</f>
        <v>AIGREFEUILLE 2</v>
      </c>
      <c r="G17" s="151"/>
      <c r="H17" s="151"/>
      <c r="I17" s="151"/>
      <c r="J17" s="151"/>
      <c r="K17" s="152"/>
      <c r="L17" s="57">
        <v>18</v>
      </c>
    </row>
    <row r="18" spans="2:12" ht="12.95" customHeight="1" thickBot="1" x14ac:dyDescent="0.3">
      <c r="B18" s="132" t="str">
        <f>F10</f>
        <v>ANGOULINS 2</v>
      </c>
      <c r="C18" s="133"/>
      <c r="D18" s="134"/>
      <c r="E18" s="55">
        <v>14</v>
      </c>
      <c r="F18" s="156" t="str">
        <f>F12</f>
        <v>ST XANDRE 5</v>
      </c>
      <c r="G18" s="157"/>
      <c r="H18" s="157"/>
      <c r="I18" s="157"/>
      <c r="J18" s="157"/>
      <c r="K18" s="158"/>
      <c r="L18" s="58">
        <v>22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157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CHATELAILLON 4</v>
      </c>
      <c r="C21" s="165"/>
      <c r="D21" s="166"/>
      <c r="E21" s="52"/>
      <c r="F21" s="167" t="str">
        <f>B11</f>
        <v>LA FLOTTE 1</v>
      </c>
      <c r="G21" s="168"/>
      <c r="H21" s="168"/>
      <c r="I21" s="168"/>
      <c r="J21" s="168"/>
      <c r="K21" s="168"/>
      <c r="L21" s="56"/>
    </row>
    <row r="22" spans="2:12" ht="12.95" customHeight="1" x14ac:dyDescent="0.25">
      <c r="B22" s="150" t="str">
        <f>B9</f>
        <v>ST SAUVEUR AUNIS 3</v>
      </c>
      <c r="C22" s="151"/>
      <c r="D22" s="152"/>
      <c r="E22" s="53"/>
      <c r="F22" s="150" t="str">
        <f>B12</f>
        <v>AIGREFEUILLE 2</v>
      </c>
      <c r="G22" s="151"/>
      <c r="H22" s="151"/>
      <c r="I22" s="151"/>
      <c r="J22" s="151"/>
      <c r="K22" s="152"/>
      <c r="L22" s="57"/>
    </row>
    <row r="23" spans="2:12" ht="12.95" customHeight="1" x14ac:dyDescent="0.25">
      <c r="B23" s="150" t="str">
        <f>F10</f>
        <v>ANGOULINS 2</v>
      </c>
      <c r="C23" s="151"/>
      <c r="D23" s="152"/>
      <c r="E23" s="54"/>
      <c r="F23" s="150" t="str">
        <f>F11</f>
        <v>RIVEDOUX 2</v>
      </c>
      <c r="G23" s="151"/>
      <c r="H23" s="151"/>
      <c r="I23" s="151"/>
      <c r="J23" s="151"/>
      <c r="K23" s="152"/>
      <c r="L23" s="57"/>
    </row>
    <row r="24" spans="2:12" ht="12.95" customHeight="1" thickBot="1" x14ac:dyDescent="0.3">
      <c r="B24" s="132" t="str">
        <f>F9</f>
        <v>PTQ ROCHELAISE 1</v>
      </c>
      <c r="C24" s="133"/>
      <c r="D24" s="134"/>
      <c r="E24" s="55"/>
      <c r="F24" s="156" t="str">
        <f>F12</f>
        <v>ST XANDRE 5</v>
      </c>
      <c r="G24" s="157"/>
      <c r="H24" s="157"/>
      <c r="I24" s="157"/>
      <c r="J24" s="157"/>
      <c r="K24" s="158"/>
      <c r="L24" s="58"/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157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ANGOULINS 2</v>
      </c>
      <c r="C27" s="142"/>
      <c r="D27" s="143"/>
      <c r="E27" s="52"/>
      <c r="F27" s="167" t="str">
        <f>F9</f>
        <v>PTQ ROCHELAISE 1</v>
      </c>
      <c r="G27" s="168"/>
      <c r="H27" s="168"/>
      <c r="I27" s="168"/>
      <c r="J27" s="168"/>
      <c r="K27" s="168"/>
      <c r="L27" s="56"/>
    </row>
    <row r="28" spans="2:12" ht="12.95" customHeight="1" x14ac:dyDescent="0.25">
      <c r="B28" s="150" t="str">
        <f>B9</f>
        <v>ST SAUVEUR AUNIS 3</v>
      </c>
      <c r="C28" s="151"/>
      <c r="D28" s="152"/>
      <c r="E28" s="53"/>
      <c r="F28" s="128" t="str">
        <f>B10</f>
        <v>CHATELAILLON 4</v>
      </c>
      <c r="G28" s="129"/>
      <c r="H28" s="129"/>
      <c r="I28" s="129"/>
      <c r="J28" s="129"/>
      <c r="K28" s="130"/>
      <c r="L28" s="57"/>
    </row>
    <row r="29" spans="2:12" ht="12.95" customHeight="1" x14ac:dyDescent="0.25">
      <c r="B29" s="128" t="str">
        <f>F11</f>
        <v>RIVEDOUX 2</v>
      </c>
      <c r="C29" s="129"/>
      <c r="D29" s="130"/>
      <c r="E29" s="54"/>
      <c r="F29" s="128" t="str">
        <f>B12</f>
        <v>AIGREFEUILLE 2</v>
      </c>
      <c r="G29" s="129"/>
      <c r="H29" s="129"/>
      <c r="I29" s="129"/>
      <c r="J29" s="129"/>
      <c r="K29" s="130"/>
      <c r="L29" s="57"/>
    </row>
    <row r="30" spans="2:12" ht="12.95" customHeight="1" thickBot="1" x14ac:dyDescent="0.3">
      <c r="B30" s="132" t="str">
        <f>B11</f>
        <v>LA FLOTTE 1</v>
      </c>
      <c r="C30" s="133"/>
      <c r="D30" s="134"/>
      <c r="E30" s="55"/>
      <c r="F30" s="156" t="str">
        <f>F12</f>
        <v>ST XANDRE 5</v>
      </c>
      <c r="G30" s="157"/>
      <c r="H30" s="157"/>
      <c r="I30" s="157"/>
      <c r="J30" s="157"/>
      <c r="K30" s="158"/>
      <c r="L30" s="58"/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168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LA FLOTTE 1</v>
      </c>
      <c r="C33" s="165"/>
      <c r="D33" s="166"/>
      <c r="E33" s="52"/>
      <c r="F33" s="128" t="str">
        <f>B12</f>
        <v>AIGREFEUILLE 2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ST SAUVEUR AUNIS 3</v>
      </c>
      <c r="C34" s="151"/>
      <c r="D34" s="152"/>
      <c r="E34" s="53"/>
      <c r="F34" s="150" t="str">
        <f>F10</f>
        <v>ANGOULINS 2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PTQ ROCHELAISE 1</v>
      </c>
      <c r="C35" s="129"/>
      <c r="D35" s="130"/>
      <c r="E35" s="54"/>
      <c r="F35" s="128" t="str">
        <f>B10</f>
        <v>CHATELAILLON 4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RIVEDOUX 2</v>
      </c>
      <c r="C36" s="139"/>
      <c r="D36" s="169"/>
      <c r="E36" s="55"/>
      <c r="F36" s="156" t="str">
        <f>F12</f>
        <v>ST XANDRE 5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168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AIGREFEUILLE 2</v>
      </c>
      <c r="C39" s="165"/>
      <c r="D39" s="166"/>
      <c r="E39" s="52"/>
      <c r="F39" s="167" t="str">
        <f>F9</f>
        <v>PTQ ROCHELAISE 1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ST SAUVEUR AUNIS 3</v>
      </c>
      <c r="C40" s="151"/>
      <c r="D40" s="152"/>
      <c r="E40" s="53"/>
      <c r="F40" s="150" t="str">
        <f>F11</f>
        <v>RIVEDOUX 2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ANGOULINS 2</v>
      </c>
      <c r="C41" s="129"/>
      <c r="D41" s="130"/>
      <c r="E41" s="54"/>
      <c r="F41" s="128" t="str">
        <f>B11</f>
        <v>LA FLOTTE 1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CHATELAILLON 4</v>
      </c>
      <c r="C42" s="133"/>
      <c r="D42" s="134"/>
      <c r="E42" s="55"/>
      <c r="F42" s="156" t="str">
        <f>F12</f>
        <v>ST XANDRE 5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180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RIVEDOUX 2</v>
      </c>
      <c r="C45" s="142"/>
      <c r="D45" s="143"/>
      <c r="E45" s="59"/>
      <c r="F45" s="144" t="str">
        <f>B10</f>
        <v>CHATELAILLON 4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PTQ ROCHELAISE 1</v>
      </c>
      <c r="C46" s="151"/>
      <c r="D46" s="152"/>
      <c r="E46" s="60"/>
      <c r="F46" s="128" t="str">
        <f>B11</f>
        <v>LA FLOTTE 1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ANGOULINS 2</v>
      </c>
      <c r="C47" s="129"/>
      <c r="D47" s="130"/>
      <c r="E47" s="61"/>
      <c r="F47" s="128" t="str">
        <f>B12</f>
        <v>AIGREFEUILLE 2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ST SAUVEUR AUNIS 3</v>
      </c>
      <c r="C48" s="133"/>
      <c r="D48" s="134"/>
      <c r="E48" s="55"/>
      <c r="F48" s="135" t="str">
        <f>F12</f>
        <v>ST XANDRE 5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ANGOULINS 2</v>
      </c>
      <c r="C53" s="34"/>
      <c r="D53" s="20" t="str" cm="1">
        <f t="array" ref="D53">_xlfn.IFS(L10=0,"0",L10=18,"2",L10&gt;18,"3",L10&lt;18,"1")</f>
        <v>1</v>
      </c>
      <c r="E53" s="22">
        <f>L10-E10</f>
        <v>-4</v>
      </c>
      <c r="F53" s="20" t="str" cm="1">
        <f t="array" ref="F53">_xlfn.IFS(E18=0,"0",E18=18,"2",E18&gt;18,"3",E18&lt;18,"1")</f>
        <v>1</v>
      </c>
      <c r="G53" s="22">
        <f>E18-L18</f>
        <v>-8</v>
      </c>
      <c r="H53" s="20" t="str" cm="1">
        <f t="array" ref="H53">_xlfn.IFS(E23=0,"0",E23=18,"2",E23&gt;18,"3",E23&lt;18,"1")</f>
        <v>0</v>
      </c>
      <c r="I53" s="23">
        <f>E23-L23</f>
        <v>0</v>
      </c>
      <c r="J53" s="20" t="str" cm="1">
        <f t="array" ref="J53">_xlfn.IFS(E27=0,"0",E27=18,"2",E27&gt;18,"3",E27&lt;18,"1")</f>
        <v>0</v>
      </c>
      <c r="K53" s="22">
        <f>E27-L27</f>
        <v>0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2</v>
      </c>
      <c r="S53" s="17">
        <f t="shared" si="0"/>
        <v>-12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AIGREFEUILLE 2</v>
      </c>
      <c r="C54" s="35"/>
      <c r="D54" s="20" t="str" cm="1">
        <f t="array" ref="D54">_xlfn.IFS(E12=0,"0",E12=18,"2",E12&gt;18,"3",E12&lt;18,"1")</f>
        <v>3</v>
      </c>
      <c r="E54" s="22">
        <f>E12-L12</f>
        <v>12</v>
      </c>
      <c r="F54" s="20" t="str" cm="1">
        <f t="array" ref="F54">_xlfn.IFS(L17=0,"0",L17=18,"2",L17&gt;18,"3",L17&lt;18,"1")</f>
        <v>2</v>
      </c>
      <c r="G54" s="22">
        <f>L17-E17</f>
        <v>0</v>
      </c>
      <c r="H54" s="20" t="str" cm="1">
        <f t="array" ref="H54">_xlfn.IFS(L22=0,"0",L22=18,"2",L22&gt;18,"3",L22&lt;18,"1")</f>
        <v>0</v>
      </c>
      <c r="I54" s="23">
        <f>L22-E22</f>
        <v>0</v>
      </c>
      <c r="J54" s="20" t="str" cm="1">
        <f t="array" ref="J54">_xlfn.IFS(L29=0,"0",L29=18,"2",L29&gt;18,"3",L29&lt;18,"1")</f>
        <v>0</v>
      </c>
      <c r="K54" s="22">
        <f>L29-E29</f>
        <v>0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5</v>
      </c>
      <c r="S54" s="17">
        <f t="shared" si="0"/>
        <v>12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ST SAUVEUR AUNIS 3</v>
      </c>
      <c r="C55" s="36"/>
      <c r="D55" s="20" t="str" cm="1">
        <f t="array" ref="D55">_xlfn.IFS(E9=0,"0",E9=18,"2",E9&gt;18,"3",E9&lt;18,"1")</f>
        <v>3</v>
      </c>
      <c r="E55" s="22">
        <f>E9-L9</f>
        <v>8</v>
      </c>
      <c r="F55" s="20" t="str" cm="1">
        <f t="array" ref="F55">_xlfn.IFS(E16=0,"0",E16=18,"2",E16&gt;18,"3",E16&lt;18,"1")</f>
        <v>3</v>
      </c>
      <c r="G55" s="22">
        <f>E16-L16</f>
        <v>8</v>
      </c>
      <c r="H55" s="20" t="str" cm="1">
        <f t="array" ref="H55">_xlfn.IFS(E22=0,"0",E22=18,"2",E22&gt;18,"3",E22&lt;18,"1")</f>
        <v>0</v>
      </c>
      <c r="I55" s="23">
        <f>E22-L22</f>
        <v>0</v>
      </c>
      <c r="J55" s="20" t="str" cm="1">
        <f t="array" ref="J55">_xlfn.IFS(E30=0,"0",E30=18,"2",E30&gt;18,"3",E30&lt;18,"1")</f>
        <v>0</v>
      </c>
      <c r="K55" s="22">
        <f>E28-L28</f>
        <v>0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6</v>
      </c>
      <c r="S55" s="17">
        <f t="shared" si="0"/>
        <v>16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LA FLOTTE 1</v>
      </c>
      <c r="C56" s="34"/>
      <c r="D56" s="20" t="str" cm="1">
        <f t="array" ref="D56">_xlfn.IFS(E11=0,"0",E11=18,"2",E11&gt;18,"3",E11&lt;18,"1")</f>
        <v>3</v>
      </c>
      <c r="E56" s="22">
        <f>E11-L11</f>
        <v>4</v>
      </c>
      <c r="F56" s="20" t="str" cm="1">
        <f t="array" ref="F56">_xlfn.IFS(L16=0,"0",L16=18,"2",L16&gt;18,"3",L16&lt;18,"1")</f>
        <v>1</v>
      </c>
      <c r="G56" s="22">
        <f>L16-E16</f>
        <v>-8</v>
      </c>
      <c r="H56" s="20" t="str" cm="1">
        <f t="array" ref="H56">_xlfn.IFS(L21=0,"0",L21=18,"2",L21&gt;18,"3",L21&lt;18,"1")</f>
        <v>0</v>
      </c>
      <c r="I56" s="23">
        <f>L21-E21</f>
        <v>0</v>
      </c>
      <c r="J56" s="20" t="str" cm="1">
        <f t="array" ref="J56">_xlfn.IFS(E30=0,"0",E30=18,"2",E30&gt;18,"3",E30&lt;18,"1")</f>
        <v>0</v>
      </c>
      <c r="K56" s="22">
        <f>E30-L30</f>
        <v>0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4</v>
      </c>
      <c r="S56" s="17">
        <f t="shared" si="0"/>
        <v>-4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RIVEDOUX 2</v>
      </c>
      <c r="C57" s="34"/>
      <c r="D57" s="20" t="str" cm="1">
        <f t="array" ref="D57">_xlfn.IFS(L11=0,"0",L11=18,"2",L11&gt;18,"3",L11&lt;18,"1")</f>
        <v>1</v>
      </c>
      <c r="E57" s="22">
        <f>L11-E11</f>
        <v>-4</v>
      </c>
      <c r="F57" s="20" t="str" cm="1">
        <f t="array" ref="F57">_xlfn.IFS(L15=0,"0",L15=18,"2",L15&gt;18,"3",L15&lt;18,"1")</f>
        <v>1</v>
      </c>
      <c r="G57" s="22">
        <f>L15-E15</f>
        <v>-12</v>
      </c>
      <c r="H57" s="20" t="str" cm="1">
        <f t="array" ref="H57">_xlfn.IFS(L23=0,"0",L23=18,"2",L23&gt;18,"3",L23&lt;18,"1")</f>
        <v>0</v>
      </c>
      <c r="I57" s="23">
        <f>L23-E23</f>
        <v>0</v>
      </c>
      <c r="J57" s="20" t="str" cm="1">
        <f t="array" ref="J57">_xlfn.IFS(E29=0,"0",E29=18,"2",E29&gt;18,"3",E29&lt;18,"1")</f>
        <v>0</v>
      </c>
      <c r="K57" s="22">
        <f>E29-L29</f>
        <v>0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2</v>
      </c>
      <c r="S57" s="17">
        <f t="shared" si="0"/>
        <v>-16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PTQ ROCHELAISE 1</v>
      </c>
      <c r="C58" s="34"/>
      <c r="D58" s="20" t="str" cm="1">
        <f t="array" ref="D58">_xlfn.IFS(L9=0,"0",L9=18,"2",L9&gt;18,"3",L9&lt;18,"1")</f>
        <v>1</v>
      </c>
      <c r="E58" s="22">
        <f>L9-E9</f>
        <v>-8</v>
      </c>
      <c r="F58" s="20" t="str" cm="1">
        <f t="array" ref="F58">_xlfn.IFS(E15=0,"0",E15=18,"2",E15&gt;18,"3",E15&lt;18,"1")</f>
        <v>3</v>
      </c>
      <c r="G58" s="22">
        <f>E15-L15</f>
        <v>12</v>
      </c>
      <c r="H58" s="20" t="str" cm="1">
        <f t="array" ref="H58">_xlfn.IFS(E24=0,"0",E24=18,"2",E24&gt;18,"3",E24&lt;18,"1")</f>
        <v>0</v>
      </c>
      <c r="I58" s="23">
        <f>E24-L24</f>
        <v>0</v>
      </c>
      <c r="J58" s="20" t="str" cm="1">
        <f t="array" ref="J58">_xlfn.IFS(L27=0,"0",L27=18,"2",L27&gt;18,"3",L27&lt;18,"1")</f>
        <v>0</v>
      </c>
      <c r="K58" s="22">
        <f>L27-E27</f>
        <v>0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4</v>
      </c>
      <c r="S58" s="17">
        <f t="shared" si="0"/>
        <v>4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CHATELAILLON 4</v>
      </c>
      <c r="C59" s="65"/>
      <c r="D59" s="66" t="str" cm="1">
        <f t="array" ref="D59">_xlfn.IFS(E10=0,"0",E10=18,"2",E10&gt;18,"3",E10&lt;18,"1")</f>
        <v>3</v>
      </c>
      <c r="E59" s="67">
        <f>E10-L10</f>
        <v>4</v>
      </c>
      <c r="F59" s="66" t="str" cm="1">
        <f t="array" ref="F59">_xlfn.IFS(E17=0,"0",E17=18,"2",E17&gt;18,"3",E17&lt;18,"1")</f>
        <v>2</v>
      </c>
      <c r="G59" s="67">
        <f>E17-L17</f>
        <v>0</v>
      </c>
      <c r="H59" s="66" t="str" cm="1">
        <f t="array" ref="H59">_xlfn.IFS(E21=0,"0",E21=18,"2",E21&gt;18,"3",E21&lt;18,"1")</f>
        <v>0</v>
      </c>
      <c r="I59" s="68">
        <f>E21-L21</f>
        <v>0</v>
      </c>
      <c r="J59" s="66" t="str" cm="1">
        <f t="array" ref="J59">_xlfn.IFS(L28=0,"0",L28=18,"2",L28&gt;18,"3",L28&lt;18,"1")</f>
        <v>0</v>
      </c>
      <c r="K59" s="67">
        <f>L28-E28</f>
        <v>0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5</v>
      </c>
      <c r="S59" s="70">
        <f t="shared" si="0"/>
        <v>4</v>
      </c>
    </row>
    <row r="60" spans="1:38" ht="15.75" hidden="1" customHeight="1" thickBot="1" x14ac:dyDescent="0.3">
      <c r="A60" s="25">
        <v>8</v>
      </c>
      <c r="B60" s="71" t="str">
        <f>F12</f>
        <v>ST XANDRE 5</v>
      </c>
      <c r="C60" s="72"/>
      <c r="D60" s="21" t="str" cm="1">
        <f t="array" ref="D60">_xlfn.IFS(L12=0,"0",L12=18,"2",L12&gt;18,"3",L12&lt;18,"1")</f>
        <v>1</v>
      </c>
      <c r="E60" s="24">
        <f>L12-E12</f>
        <v>-12</v>
      </c>
      <c r="F60" s="21" t="str" cm="1">
        <f t="array" ref="F60">_xlfn.IFS(L18=0,"0",L18=18,"2",L18&gt;18,"3",L18&lt;18,"1")</f>
        <v>3</v>
      </c>
      <c r="G60" s="24">
        <f>L18-E18</f>
        <v>8</v>
      </c>
      <c r="H60" s="21" t="str" cm="1">
        <f t="array" ref="H60">_xlfn.IFS(L24=0,"0",L24=18,"2",L24&gt;18,"3",L24&lt;18,"1")</f>
        <v>0</v>
      </c>
      <c r="I60" s="24">
        <f>L24-E24</f>
        <v>0</v>
      </c>
      <c r="J60" s="21" t="str" cm="1">
        <f t="array" ref="J60">_xlfn.IFS(L30=0,"0",L30=18,"2",L30&gt;18,"3",L30&lt;18,"1")</f>
        <v>0</v>
      </c>
      <c r="K60" s="24">
        <f>L30-E30</f>
        <v>0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4</v>
      </c>
      <c r="S60" s="19">
        <f t="shared" si="0"/>
        <v>-4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ST SAUVEUR AUNIS 3</v>
      </c>
      <c r="C66" s="40">
        <v>0</v>
      </c>
      <c r="D66" s="43" t="str">
        <v>3</v>
      </c>
      <c r="E66" s="44">
        <v>8</v>
      </c>
      <c r="F66" s="43" t="str">
        <v>3</v>
      </c>
      <c r="G66" s="44">
        <v>8</v>
      </c>
      <c r="H66" s="43" t="str">
        <v>0</v>
      </c>
      <c r="I66" s="44">
        <v>0</v>
      </c>
      <c r="J66" s="43" t="str">
        <v>0</v>
      </c>
      <c r="K66" s="44">
        <v>0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6</v>
      </c>
      <c r="S66" s="45">
        <v>16</v>
      </c>
    </row>
    <row r="67" spans="1:19" ht="15.75" thickBot="1" x14ac:dyDescent="0.3">
      <c r="A67" s="78">
        <v>2</v>
      </c>
      <c r="B67" s="38" t="str">
        <v>AIGREFEUILLE 2</v>
      </c>
      <c r="C67" s="41">
        <v>0</v>
      </c>
      <c r="D67" s="46" t="str">
        <v>3</v>
      </c>
      <c r="E67" s="47">
        <v>12</v>
      </c>
      <c r="F67" s="46" t="str">
        <v>2</v>
      </c>
      <c r="G67" s="47">
        <v>0</v>
      </c>
      <c r="H67" s="46" t="str">
        <v>0</v>
      </c>
      <c r="I67" s="47">
        <v>0</v>
      </c>
      <c r="J67" s="46" t="str">
        <v>0</v>
      </c>
      <c r="K67" s="47">
        <v>0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5</v>
      </c>
      <c r="S67" s="48">
        <v>12</v>
      </c>
    </row>
    <row r="68" spans="1:19" ht="15.75" thickBot="1" x14ac:dyDescent="0.3">
      <c r="A68" s="78">
        <v>3</v>
      </c>
      <c r="B68" s="38" t="str">
        <v>CHATELAILLON 4</v>
      </c>
      <c r="C68" s="41">
        <v>0</v>
      </c>
      <c r="D68" s="46" t="str">
        <v>3</v>
      </c>
      <c r="E68" s="47">
        <v>4</v>
      </c>
      <c r="F68" s="46" t="str">
        <v>2</v>
      </c>
      <c r="G68" s="47">
        <v>0</v>
      </c>
      <c r="H68" s="46" t="str">
        <v>0</v>
      </c>
      <c r="I68" s="47">
        <v>0</v>
      </c>
      <c r="J68" s="46" t="str">
        <v>0</v>
      </c>
      <c r="K68" s="47">
        <v>0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5</v>
      </c>
      <c r="S68" s="48">
        <v>4</v>
      </c>
    </row>
    <row r="69" spans="1:19" ht="15.75" thickBot="1" x14ac:dyDescent="0.3">
      <c r="A69" s="78">
        <v>4</v>
      </c>
      <c r="B69" s="38" t="str">
        <v>PTQ ROCHELAISE 1</v>
      </c>
      <c r="C69" s="41">
        <v>0</v>
      </c>
      <c r="D69" s="46" t="str">
        <v>1</v>
      </c>
      <c r="E69" s="47">
        <v>-8</v>
      </c>
      <c r="F69" s="46" t="str">
        <v>3</v>
      </c>
      <c r="G69" s="47">
        <v>12</v>
      </c>
      <c r="H69" s="46" t="str">
        <v>0</v>
      </c>
      <c r="I69" s="47">
        <v>0</v>
      </c>
      <c r="J69" s="46" t="str">
        <v>0</v>
      </c>
      <c r="K69" s="47">
        <v>0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4</v>
      </c>
      <c r="S69" s="48">
        <v>4</v>
      </c>
    </row>
    <row r="70" spans="1:19" ht="15.75" thickBot="1" x14ac:dyDescent="0.3">
      <c r="A70" s="78">
        <v>5</v>
      </c>
      <c r="B70" s="38" t="str">
        <v>LA FLOTTE 1</v>
      </c>
      <c r="C70" s="41">
        <v>0</v>
      </c>
      <c r="D70" s="46" t="str">
        <v>3</v>
      </c>
      <c r="E70" s="47">
        <v>4</v>
      </c>
      <c r="F70" s="46" t="str">
        <v>1</v>
      </c>
      <c r="G70" s="47">
        <v>-8</v>
      </c>
      <c r="H70" s="46" t="str">
        <v>0</v>
      </c>
      <c r="I70" s="47">
        <v>0</v>
      </c>
      <c r="J70" s="46" t="str">
        <v>0</v>
      </c>
      <c r="K70" s="47">
        <v>0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4</v>
      </c>
      <c r="S70" s="48">
        <v>-4</v>
      </c>
    </row>
    <row r="71" spans="1:19" ht="15.75" thickBot="1" x14ac:dyDescent="0.3">
      <c r="A71" s="78">
        <v>6</v>
      </c>
      <c r="B71" s="38" t="str">
        <v>ST XANDRE 5</v>
      </c>
      <c r="C71" s="41">
        <v>0</v>
      </c>
      <c r="D71" s="46" t="str">
        <v>1</v>
      </c>
      <c r="E71" s="47">
        <v>-12</v>
      </c>
      <c r="F71" s="46" t="str">
        <v>3</v>
      </c>
      <c r="G71" s="47">
        <v>8</v>
      </c>
      <c r="H71" s="46" t="str">
        <v>0</v>
      </c>
      <c r="I71" s="47">
        <v>0</v>
      </c>
      <c r="J71" s="46" t="str">
        <v>0</v>
      </c>
      <c r="K71" s="47">
        <v>0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4</v>
      </c>
      <c r="S71" s="48">
        <v>-4</v>
      </c>
    </row>
    <row r="72" spans="1:19" ht="15.75" thickBot="1" x14ac:dyDescent="0.3">
      <c r="A72" s="78">
        <v>7</v>
      </c>
      <c r="B72" s="38" t="str">
        <v>ANGOULINS 2</v>
      </c>
      <c r="C72" s="42">
        <v>0</v>
      </c>
      <c r="D72" s="75" t="str">
        <v>1</v>
      </c>
      <c r="E72" s="76">
        <v>-4</v>
      </c>
      <c r="F72" s="75" t="str">
        <v>1</v>
      </c>
      <c r="G72" s="76">
        <v>-8</v>
      </c>
      <c r="H72" s="75" t="str">
        <v>0</v>
      </c>
      <c r="I72" s="76">
        <v>0</v>
      </c>
      <c r="J72" s="75" t="str">
        <v>0</v>
      </c>
      <c r="K72" s="76">
        <v>0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2</v>
      </c>
      <c r="S72" s="77">
        <v>-12</v>
      </c>
    </row>
    <row r="73" spans="1:19" ht="15.75" thickBot="1" x14ac:dyDescent="0.3">
      <c r="A73" s="78">
        <v>8</v>
      </c>
      <c r="B73" s="39" t="str">
        <v>RIVEDOUX 2</v>
      </c>
      <c r="C73" s="30">
        <v>0</v>
      </c>
      <c r="D73" s="49" t="str">
        <v>1</v>
      </c>
      <c r="E73" s="50">
        <v>-4</v>
      </c>
      <c r="F73" s="49" t="str">
        <v>1</v>
      </c>
      <c r="G73" s="50">
        <v>-12</v>
      </c>
      <c r="H73" s="49" t="str">
        <v>0</v>
      </c>
      <c r="I73" s="50">
        <v>0</v>
      </c>
      <c r="J73" s="49" t="str">
        <v>0</v>
      </c>
      <c r="K73" s="50">
        <v>0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2</v>
      </c>
      <c r="S73" s="84">
        <v>-16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70" priority="2" operator="containsText" text="Exempt">
      <formula>NOT(ISERROR(SEARCH("Exempt",B73)))</formula>
    </cfRule>
  </conditionalFormatting>
  <conditionalFormatting sqref="C60:S60">
    <cfRule type="containsText" dxfId="69" priority="3" operator="containsText" text="Exempt">
      <formula>NOT(ISERROR(SEARCH("Exempt",C60)))</formula>
    </cfRule>
  </conditionalFormatting>
  <conditionalFormatting sqref="D73:S73">
    <cfRule type="expression" dxfId="68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AL76"/>
  <sheetViews>
    <sheetView topLeftCell="A7" zoomScale="96" zoomScaleNormal="96" workbookViewId="0">
      <selection activeCell="L30" sqref="L30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92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178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203</v>
      </c>
      <c r="C9" s="182"/>
      <c r="D9" s="183"/>
      <c r="E9" s="52">
        <v>6</v>
      </c>
      <c r="F9" s="184" t="s">
        <v>96</v>
      </c>
      <c r="G9" s="185"/>
      <c r="H9" s="185"/>
      <c r="I9" s="185"/>
      <c r="J9" s="185"/>
      <c r="K9" s="185"/>
      <c r="L9" s="56">
        <v>30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93</v>
      </c>
      <c r="C10" s="172"/>
      <c r="D10" s="173"/>
      <c r="E10" s="53">
        <v>12</v>
      </c>
      <c r="F10" s="171" t="s">
        <v>97</v>
      </c>
      <c r="G10" s="172"/>
      <c r="H10" s="172"/>
      <c r="I10" s="172"/>
      <c r="J10" s="172"/>
      <c r="K10" s="173"/>
      <c r="L10" s="57">
        <v>24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94</v>
      </c>
      <c r="C11" s="172"/>
      <c r="D11" s="173"/>
      <c r="E11" s="54">
        <v>22</v>
      </c>
      <c r="F11" s="171" t="s">
        <v>98</v>
      </c>
      <c r="G11" s="172"/>
      <c r="H11" s="172"/>
      <c r="I11" s="172"/>
      <c r="J11" s="172"/>
      <c r="K11" s="173"/>
      <c r="L11" s="57">
        <v>14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95</v>
      </c>
      <c r="C12" s="176"/>
      <c r="D12" s="177"/>
      <c r="E12" s="55">
        <v>18</v>
      </c>
      <c r="F12" s="178" t="s">
        <v>99</v>
      </c>
      <c r="G12" s="179"/>
      <c r="H12" s="179"/>
      <c r="I12" s="179"/>
      <c r="J12" s="179"/>
      <c r="K12" s="180"/>
      <c r="L12" s="58">
        <v>18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224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ASPTT LA ROCHELLE 2</v>
      </c>
      <c r="C15" s="168"/>
      <c r="D15" s="170"/>
      <c r="E15" s="52">
        <v>36</v>
      </c>
      <c r="F15" s="150" t="str">
        <f>F11</f>
        <v>ST SAUVEUR AUNIS 4</v>
      </c>
      <c r="G15" s="151"/>
      <c r="H15" s="151"/>
      <c r="I15" s="151"/>
      <c r="J15" s="151"/>
      <c r="K15" s="152"/>
      <c r="L15" s="56">
        <v>0</v>
      </c>
    </row>
    <row r="16" spans="2:19" ht="12.95" customHeight="1" x14ac:dyDescent="0.25">
      <c r="B16" s="150" t="str">
        <f>B9</f>
        <v>AIGREFEUILLE 3</v>
      </c>
      <c r="C16" s="151"/>
      <c r="D16" s="152"/>
      <c r="E16" s="53">
        <v>6</v>
      </c>
      <c r="F16" s="150" t="str">
        <f>B11</f>
        <v>ROCHEFORT CP 2</v>
      </c>
      <c r="G16" s="151"/>
      <c r="H16" s="151"/>
      <c r="I16" s="151"/>
      <c r="J16" s="151"/>
      <c r="K16" s="152"/>
      <c r="L16" s="57">
        <v>30</v>
      </c>
    </row>
    <row r="17" spans="2:12" ht="12.95" customHeight="1" x14ac:dyDescent="0.25">
      <c r="B17" s="150" t="str">
        <f>B10</f>
        <v>ANGOULINS 3</v>
      </c>
      <c r="C17" s="151"/>
      <c r="D17" s="152"/>
      <c r="E17" s="54">
        <v>22</v>
      </c>
      <c r="F17" s="150" t="str">
        <f>B12</f>
        <v>LAGORD 1</v>
      </c>
      <c r="G17" s="151"/>
      <c r="H17" s="151"/>
      <c r="I17" s="151"/>
      <c r="J17" s="151"/>
      <c r="K17" s="152"/>
      <c r="L17" s="57">
        <v>14</v>
      </c>
    </row>
    <row r="18" spans="2:12" ht="12.95" customHeight="1" thickBot="1" x14ac:dyDescent="0.3">
      <c r="B18" s="132" t="str">
        <f>F10</f>
        <v>PTQ ROCHEFORTAISE 2</v>
      </c>
      <c r="C18" s="133"/>
      <c r="D18" s="134"/>
      <c r="E18" s="55">
        <v>16</v>
      </c>
      <c r="F18" s="156" t="str">
        <f>F12</f>
        <v>STE MARIE DE RE 2</v>
      </c>
      <c r="G18" s="157"/>
      <c r="H18" s="157"/>
      <c r="I18" s="157"/>
      <c r="J18" s="157"/>
      <c r="K18" s="158"/>
      <c r="L18" s="58">
        <v>20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181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ANGOULINS 3</v>
      </c>
      <c r="C21" s="165"/>
      <c r="D21" s="166"/>
      <c r="E21" s="52">
        <v>22</v>
      </c>
      <c r="F21" s="167" t="str">
        <f>B11</f>
        <v>ROCHEFORT CP 2</v>
      </c>
      <c r="G21" s="168"/>
      <c r="H21" s="168"/>
      <c r="I21" s="168"/>
      <c r="J21" s="168"/>
      <c r="K21" s="168"/>
      <c r="L21" s="56">
        <v>14</v>
      </c>
    </row>
    <row r="22" spans="2:12" ht="12.95" customHeight="1" x14ac:dyDescent="0.25">
      <c r="B22" s="150" t="str">
        <f>B9</f>
        <v>AIGREFEUILLE 3</v>
      </c>
      <c r="C22" s="151"/>
      <c r="D22" s="152"/>
      <c r="E22" s="53">
        <v>6</v>
      </c>
      <c r="F22" s="150" t="str">
        <f>B12</f>
        <v>LAGORD 1</v>
      </c>
      <c r="G22" s="151"/>
      <c r="H22" s="151"/>
      <c r="I22" s="151"/>
      <c r="J22" s="151"/>
      <c r="K22" s="152"/>
      <c r="L22" s="57">
        <v>30</v>
      </c>
    </row>
    <row r="23" spans="2:12" ht="12.95" customHeight="1" x14ac:dyDescent="0.25">
      <c r="B23" s="150" t="str">
        <f>F10</f>
        <v>PTQ ROCHEFORTAISE 2</v>
      </c>
      <c r="C23" s="151"/>
      <c r="D23" s="152"/>
      <c r="E23" s="54">
        <v>26</v>
      </c>
      <c r="F23" s="150" t="str">
        <f>F11</f>
        <v>ST SAUVEUR AUNIS 4</v>
      </c>
      <c r="G23" s="151"/>
      <c r="H23" s="151"/>
      <c r="I23" s="151"/>
      <c r="J23" s="151"/>
      <c r="K23" s="152"/>
      <c r="L23" s="57">
        <v>10</v>
      </c>
    </row>
    <row r="24" spans="2:12" ht="12.95" customHeight="1" thickBot="1" x14ac:dyDescent="0.3">
      <c r="B24" s="132" t="str">
        <f>F9</f>
        <v>ASPTT LA ROCHELLE 2</v>
      </c>
      <c r="C24" s="133"/>
      <c r="D24" s="134"/>
      <c r="E24" s="55">
        <v>22</v>
      </c>
      <c r="F24" s="156" t="str">
        <f>F12</f>
        <v>STE MARIE DE RE 2</v>
      </c>
      <c r="G24" s="157"/>
      <c r="H24" s="157"/>
      <c r="I24" s="157"/>
      <c r="J24" s="157"/>
      <c r="K24" s="158"/>
      <c r="L24" s="58">
        <v>14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181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PTQ ROCHEFORTAISE 2</v>
      </c>
      <c r="C27" s="142"/>
      <c r="D27" s="143"/>
      <c r="E27" s="52">
        <v>20</v>
      </c>
      <c r="F27" s="167" t="str">
        <f>F9</f>
        <v>ASPTT LA ROCHELLE 2</v>
      </c>
      <c r="G27" s="168"/>
      <c r="H27" s="168"/>
      <c r="I27" s="168"/>
      <c r="J27" s="168"/>
      <c r="K27" s="168"/>
      <c r="L27" s="56">
        <v>16</v>
      </c>
    </row>
    <row r="28" spans="2:12" ht="12.95" customHeight="1" x14ac:dyDescent="0.25">
      <c r="B28" s="150" t="str">
        <f>B9</f>
        <v>AIGREFEUILLE 3</v>
      </c>
      <c r="C28" s="151"/>
      <c r="D28" s="152"/>
      <c r="E28" s="53">
        <v>8</v>
      </c>
      <c r="F28" s="128" t="str">
        <f>B10</f>
        <v>ANGOULINS 3</v>
      </c>
      <c r="G28" s="129"/>
      <c r="H28" s="129"/>
      <c r="I28" s="129"/>
      <c r="J28" s="129"/>
      <c r="K28" s="130"/>
      <c r="L28" s="57">
        <v>28</v>
      </c>
    </row>
    <row r="29" spans="2:12" ht="12.95" customHeight="1" x14ac:dyDescent="0.25">
      <c r="B29" s="128" t="str">
        <f>F11</f>
        <v>ST SAUVEUR AUNIS 4</v>
      </c>
      <c r="C29" s="129"/>
      <c r="D29" s="130"/>
      <c r="E29" s="54">
        <v>0</v>
      </c>
      <c r="F29" s="128" t="str">
        <f>B12</f>
        <v>LAGORD 1</v>
      </c>
      <c r="G29" s="129"/>
      <c r="H29" s="129"/>
      <c r="I29" s="129"/>
      <c r="J29" s="129"/>
      <c r="K29" s="130"/>
      <c r="L29" s="57">
        <v>36</v>
      </c>
    </row>
    <row r="30" spans="2:12" ht="12.95" customHeight="1" thickBot="1" x14ac:dyDescent="0.3">
      <c r="B30" s="132" t="str">
        <f>B11</f>
        <v>ROCHEFORT CP 2</v>
      </c>
      <c r="C30" s="133"/>
      <c r="D30" s="134"/>
      <c r="E30" s="55">
        <v>14</v>
      </c>
      <c r="F30" s="156" t="str">
        <f>F12</f>
        <v>STE MARIE DE RE 2</v>
      </c>
      <c r="G30" s="157"/>
      <c r="H30" s="157"/>
      <c r="I30" s="157"/>
      <c r="J30" s="157"/>
      <c r="K30" s="158"/>
      <c r="L30" s="58">
        <v>22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223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ROCHEFORT CP 2</v>
      </c>
      <c r="C33" s="165"/>
      <c r="D33" s="166"/>
      <c r="E33" s="52"/>
      <c r="F33" s="128" t="str">
        <f>B12</f>
        <v>LAGORD 1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AIGREFEUILLE 3</v>
      </c>
      <c r="C34" s="151"/>
      <c r="D34" s="152"/>
      <c r="E34" s="53"/>
      <c r="F34" s="150" t="str">
        <f>F10</f>
        <v>PTQ ROCHEFORTAISE 2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ASPTT LA ROCHELLE 2</v>
      </c>
      <c r="C35" s="129"/>
      <c r="D35" s="130"/>
      <c r="E35" s="54"/>
      <c r="F35" s="128" t="str">
        <f>B10</f>
        <v>ANGOULINS 3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ST SAUVEUR AUNIS 4</v>
      </c>
      <c r="C36" s="139"/>
      <c r="D36" s="169"/>
      <c r="E36" s="55"/>
      <c r="F36" s="156" t="str">
        <f>F12</f>
        <v>STE MARIE DE RE 2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225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LAGORD 1</v>
      </c>
      <c r="C39" s="165"/>
      <c r="D39" s="166"/>
      <c r="E39" s="52"/>
      <c r="F39" s="167" t="str">
        <f>F9</f>
        <v>ASPTT LA ROCHELLE 2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AIGREFEUILLE 3</v>
      </c>
      <c r="C40" s="151"/>
      <c r="D40" s="152"/>
      <c r="E40" s="53"/>
      <c r="F40" s="150" t="str">
        <f>F11</f>
        <v>ST SAUVEUR AUNIS 4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PTQ ROCHEFORTAISE 2</v>
      </c>
      <c r="C41" s="129"/>
      <c r="D41" s="130"/>
      <c r="E41" s="54"/>
      <c r="F41" s="128" t="str">
        <f>B11</f>
        <v>ROCHEFORT CP 2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ANGOULINS 3</v>
      </c>
      <c r="C42" s="133"/>
      <c r="D42" s="134"/>
      <c r="E42" s="55"/>
      <c r="F42" s="156" t="str">
        <f>F12</f>
        <v>STE MARIE DE RE 2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170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ST SAUVEUR AUNIS 4</v>
      </c>
      <c r="C45" s="142"/>
      <c r="D45" s="143"/>
      <c r="E45" s="59"/>
      <c r="F45" s="144" t="str">
        <f>B10</f>
        <v>ANGOULINS 3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ASPTT LA ROCHELLE 2</v>
      </c>
      <c r="C46" s="151"/>
      <c r="D46" s="152"/>
      <c r="E46" s="60"/>
      <c r="F46" s="128" t="str">
        <f>B11</f>
        <v>ROCHEFORT CP 2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PTQ ROCHEFORTAISE 2</v>
      </c>
      <c r="C47" s="129"/>
      <c r="D47" s="130"/>
      <c r="E47" s="61"/>
      <c r="F47" s="128" t="str">
        <f>B12</f>
        <v>LAGORD 1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AIGREFEUILLE 3</v>
      </c>
      <c r="C48" s="133"/>
      <c r="D48" s="134"/>
      <c r="E48" s="55"/>
      <c r="F48" s="135" t="str">
        <f>F12</f>
        <v>STE MARIE DE RE 2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PTQ ROCHEFORTAISE 2</v>
      </c>
      <c r="C53" s="34"/>
      <c r="D53" s="20" t="str" cm="1">
        <f t="array" ref="D53">_xlfn.IFS(L10=0,"0",L10=18,"2",L10&gt;18,"3",L10&lt;18,"1")</f>
        <v>3</v>
      </c>
      <c r="E53" s="22">
        <f>L10-E10</f>
        <v>12</v>
      </c>
      <c r="F53" s="20" t="str" cm="1">
        <f t="array" ref="F53">_xlfn.IFS(E18=0,"0",E18=18,"2",E18&gt;18,"3",E18&lt;18,"1")</f>
        <v>1</v>
      </c>
      <c r="G53" s="22">
        <f>E18-L18</f>
        <v>-4</v>
      </c>
      <c r="H53" s="20" t="str" cm="1">
        <f t="array" ref="H53">_xlfn.IFS(E23=0,"0",E23=18,"2",E23&gt;18,"3",E23&lt;18,"1")</f>
        <v>3</v>
      </c>
      <c r="I53" s="23">
        <f>E23-L23</f>
        <v>16</v>
      </c>
      <c r="J53" s="20" t="str" cm="1">
        <f t="array" ref="J53">_xlfn.IFS(E27=0,"0",E27=18,"2",E27&gt;18,"3",E27&lt;18,"1")</f>
        <v>3</v>
      </c>
      <c r="K53" s="22">
        <f>E27-L27</f>
        <v>4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10</v>
      </c>
      <c r="S53" s="17">
        <f t="shared" si="0"/>
        <v>28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LAGORD 1</v>
      </c>
      <c r="C54" s="35"/>
      <c r="D54" s="20" t="str" cm="1">
        <f t="array" ref="D54">_xlfn.IFS(E12=0,"0",E12=18,"2",E12&gt;18,"3",E12&lt;18,"1")</f>
        <v>2</v>
      </c>
      <c r="E54" s="22">
        <f>E12-L12</f>
        <v>0</v>
      </c>
      <c r="F54" s="20" t="str" cm="1">
        <f t="array" ref="F54">_xlfn.IFS(L17=0,"0",L17=18,"2",L17&gt;18,"3",L17&lt;18,"1")</f>
        <v>1</v>
      </c>
      <c r="G54" s="22">
        <f>L17-E17</f>
        <v>-8</v>
      </c>
      <c r="H54" s="20" t="str" cm="1">
        <f t="array" ref="H54">_xlfn.IFS(L22=0,"0",L22=18,"2",L22&gt;18,"3",L22&lt;18,"1")</f>
        <v>3</v>
      </c>
      <c r="I54" s="23">
        <f>L22-E22</f>
        <v>24</v>
      </c>
      <c r="J54" s="20" t="str" cm="1">
        <f t="array" ref="J54">_xlfn.IFS(L29=0,"0",L29=18,"2",L29&gt;18,"3",L29&lt;18,"1")</f>
        <v>3</v>
      </c>
      <c r="K54" s="22">
        <f>L29-E29</f>
        <v>36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9</v>
      </c>
      <c r="S54" s="17">
        <f t="shared" si="0"/>
        <v>52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AIGREFEUILLE 3</v>
      </c>
      <c r="C55" s="36"/>
      <c r="D55" s="20" t="str" cm="1">
        <f t="array" ref="D55">_xlfn.IFS(E9=0,"0",E9=18,"2",E9&gt;18,"3",E9&lt;18,"1")</f>
        <v>1</v>
      </c>
      <c r="E55" s="22">
        <f>E9-L9</f>
        <v>-24</v>
      </c>
      <c r="F55" s="20" t="str" cm="1">
        <f t="array" ref="F55">_xlfn.IFS(E16=0,"0",E16=18,"2",E16&gt;18,"3",E16&lt;18,"1")</f>
        <v>1</v>
      </c>
      <c r="G55" s="22">
        <f>E16-L16</f>
        <v>-24</v>
      </c>
      <c r="H55" s="20" t="str" cm="1">
        <f t="array" ref="H55">_xlfn.IFS(E22=0,"0",E22=18,"2",E22&gt;18,"3",E22&lt;18,"1")</f>
        <v>1</v>
      </c>
      <c r="I55" s="23">
        <f>E22-L22</f>
        <v>-24</v>
      </c>
      <c r="J55" s="20" t="str" cm="1">
        <f t="array" ref="J55">_xlfn.IFS(E30=0,"0",E30=18,"2",E30&gt;18,"3",E30&lt;18,"1")</f>
        <v>1</v>
      </c>
      <c r="K55" s="22">
        <f>E28-L28</f>
        <v>-20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4</v>
      </c>
      <c r="S55" s="17">
        <f t="shared" si="0"/>
        <v>-92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ROCHEFORT CP 2</v>
      </c>
      <c r="C56" s="34"/>
      <c r="D56" s="20" t="str" cm="1">
        <f t="array" ref="D56">_xlfn.IFS(E11=0,"0",E11=18,"2",E11&gt;18,"3",E11&lt;18,"1")</f>
        <v>3</v>
      </c>
      <c r="E56" s="22">
        <f>E11-L11</f>
        <v>8</v>
      </c>
      <c r="F56" s="20" t="str" cm="1">
        <f t="array" ref="F56">_xlfn.IFS(L16=0,"0",L16=18,"2",L16&gt;18,"3",L16&lt;18,"1")</f>
        <v>3</v>
      </c>
      <c r="G56" s="22">
        <f>L16-E16</f>
        <v>24</v>
      </c>
      <c r="H56" s="20" t="str" cm="1">
        <f t="array" ref="H56">_xlfn.IFS(L21=0,"0",L21=18,"2",L21&gt;18,"3",L21&lt;18,"1")</f>
        <v>1</v>
      </c>
      <c r="I56" s="23">
        <f>L21-E21</f>
        <v>-8</v>
      </c>
      <c r="J56" s="20" t="str" cm="1">
        <f t="array" ref="J56">_xlfn.IFS(E30=0,"0",E30=18,"2",E30&gt;18,"3",E30&lt;18,"1")</f>
        <v>1</v>
      </c>
      <c r="K56" s="22">
        <f>E30-L30</f>
        <v>-8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8</v>
      </c>
      <c r="S56" s="17">
        <f t="shared" si="0"/>
        <v>16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ST SAUVEUR AUNIS 4</v>
      </c>
      <c r="C57" s="34"/>
      <c r="D57" s="20" t="str" cm="1">
        <f t="array" ref="D57">_xlfn.IFS(L11=0,"0",L11=18,"2",L11&gt;18,"3",L11&lt;18,"1")</f>
        <v>1</v>
      </c>
      <c r="E57" s="22">
        <f>L11-E11</f>
        <v>-8</v>
      </c>
      <c r="F57" s="20" t="str" cm="1">
        <f t="array" ref="F57">_xlfn.IFS(L15=0,"0",L15=18,"2",L15&gt;18,"3",L15&lt;18,"1")</f>
        <v>0</v>
      </c>
      <c r="G57" s="22">
        <f>L15-E15</f>
        <v>-36</v>
      </c>
      <c r="H57" s="20" t="str" cm="1">
        <f t="array" ref="H57">_xlfn.IFS(L23=0,"0",L23=18,"2",L23&gt;18,"3",L23&lt;18,"1")</f>
        <v>1</v>
      </c>
      <c r="I57" s="23">
        <f>L23-E23</f>
        <v>-16</v>
      </c>
      <c r="J57" s="20" t="str" cm="1">
        <f t="array" ref="J57">_xlfn.IFS(E29=0,"0",E29=18,"2",E29&gt;18,"3",E29&lt;18,"1")</f>
        <v>0</v>
      </c>
      <c r="K57" s="22">
        <f>E29-L29</f>
        <v>-36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2</v>
      </c>
      <c r="S57" s="17">
        <f t="shared" si="0"/>
        <v>-96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ASPTT LA ROCHELLE 2</v>
      </c>
      <c r="C58" s="34"/>
      <c r="D58" s="20" t="str" cm="1">
        <f t="array" ref="D58">_xlfn.IFS(L9=0,"0",L9=18,"2",L9&gt;18,"3",L9&lt;18,"1")</f>
        <v>3</v>
      </c>
      <c r="E58" s="22">
        <f>L9-E9</f>
        <v>24</v>
      </c>
      <c r="F58" s="20" t="str" cm="1">
        <f t="array" ref="F58">_xlfn.IFS(E15=0,"0",E15=18,"2",E15&gt;18,"3",E15&lt;18,"1")</f>
        <v>3</v>
      </c>
      <c r="G58" s="22">
        <f>E15-L15</f>
        <v>36</v>
      </c>
      <c r="H58" s="20" t="str" cm="1">
        <f t="array" ref="H58">_xlfn.IFS(E24=0,"0",E24=18,"2",E24&gt;18,"3",E24&lt;18,"1")</f>
        <v>3</v>
      </c>
      <c r="I58" s="23">
        <f>E24-L24</f>
        <v>8</v>
      </c>
      <c r="J58" s="20" t="str" cm="1">
        <f t="array" ref="J58">_xlfn.IFS(L27=0,"0",L27=18,"2",L27&gt;18,"3",L27&lt;18,"1")</f>
        <v>1</v>
      </c>
      <c r="K58" s="22">
        <f>L27-E27</f>
        <v>-4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10</v>
      </c>
      <c r="S58" s="17">
        <f t="shared" si="0"/>
        <v>64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ANGOULINS 3</v>
      </c>
      <c r="C59" s="65"/>
      <c r="D59" s="66" t="str" cm="1">
        <f t="array" ref="D59">_xlfn.IFS(E10=0,"0",E10=18,"2",E10&gt;18,"3",E10&lt;18,"1")</f>
        <v>1</v>
      </c>
      <c r="E59" s="67">
        <f>E10-L10</f>
        <v>-12</v>
      </c>
      <c r="F59" s="66" t="str" cm="1">
        <f t="array" ref="F59">_xlfn.IFS(E17=0,"0",E17=18,"2",E17&gt;18,"3",E17&lt;18,"1")</f>
        <v>3</v>
      </c>
      <c r="G59" s="67">
        <f>E17-L17</f>
        <v>8</v>
      </c>
      <c r="H59" s="66" t="str" cm="1">
        <f t="array" ref="H59">_xlfn.IFS(E21=0,"0",E21=18,"2",E21&gt;18,"3",E21&lt;18,"1")</f>
        <v>3</v>
      </c>
      <c r="I59" s="68">
        <f>E21-L21</f>
        <v>8</v>
      </c>
      <c r="J59" s="66" t="str" cm="1">
        <f t="array" ref="J59">_xlfn.IFS(L28=0,"0",L28=18,"2",L28&gt;18,"3",L28&lt;18,"1")</f>
        <v>3</v>
      </c>
      <c r="K59" s="67">
        <f>L28-E28</f>
        <v>20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10</v>
      </c>
      <c r="S59" s="70">
        <f t="shared" si="0"/>
        <v>24</v>
      </c>
    </row>
    <row r="60" spans="1:38" ht="15.75" hidden="1" customHeight="1" thickBot="1" x14ac:dyDescent="0.3">
      <c r="A60" s="25">
        <v>8</v>
      </c>
      <c r="B60" s="71" t="str">
        <f>F12</f>
        <v>STE MARIE DE RE 2</v>
      </c>
      <c r="C60" s="72"/>
      <c r="D60" s="21" t="str" cm="1">
        <f t="array" ref="D60">_xlfn.IFS(L12=0,"0",L12=18,"2",L12&gt;18,"3",L12&lt;18,"1")</f>
        <v>2</v>
      </c>
      <c r="E60" s="24">
        <f>L12-E12</f>
        <v>0</v>
      </c>
      <c r="F60" s="21" t="str" cm="1">
        <f t="array" ref="F60">_xlfn.IFS(L18=0,"0",L18=18,"2",L18&gt;18,"3",L18&lt;18,"1")</f>
        <v>3</v>
      </c>
      <c r="G60" s="24">
        <f>L18-E18</f>
        <v>4</v>
      </c>
      <c r="H60" s="21" t="str" cm="1">
        <f t="array" ref="H60">_xlfn.IFS(L24=0,"0",L24=18,"2",L24&gt;18,"3",L24&lt;18,"1")</f>
        <v>1</v>
      </c>
      <c r="I60" s="24">
        <f>L24-E24</f>
        <v>-8</v>
      </c>
      <c r="J60" s="21" t="str" cm="1">
        <f t="array" ref="J60">_xlfn.IFS(L30=0,"0",L30=18,"2",L30&gt;18,"3",L30&lt;18,"1")</f>
        <v>3</v>
      </c>
      <c r="K60" s="24">
        <f>L30-E30</f>
        <v>8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9</v>
      </c>
      <c r="S60" s="19">
        <f t="shared" si="0"/>
        <v>4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ASPTT LA ROCHELLE 2</v>
      </c>
      <c r="C66" s="40">
        <v>0</v>
      </c>
      <c r="D66" s="43" t="str">
        <v>3</v>
      </c>
      <c r="E66" s="44">
        <v>24</v>
      </c>
      <c r="F66" s="43" t="str">
        <v>3</v>
      </c>
      <c r="G66" s="44">
        <v>36</v>
      </c>
      <c r="H66" s="43" t="str">
        <v>3</v>
      </c>
      <c r="I66" s="44">
        <v>8</v>
      </c>
      <c r="J66" s="43" t="str">
        <v>1</v>
      </c>
      <c r="K66" s="44">
        <v>-4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10</v>
      </c>
      <c r="S66" s="45">
        <v>64</v>
      </c>
    </row>
    <row r="67" spans="1:19" ht="15.75" thickBot="1" x14ac:dyDescent="0.3">
      <c r="A67" s="78">
        <v>2</v>
      </c>
      <c r="B67" s="38" t="str">
        <v>PTQ ROCHEFORTAISE 2</v>
      </c>
      <c r="C67" s="41">
        <v>0</v>
      </c>
      <c r="D67" s="46" t="str">
        <v>3</v>
      </c>
      <c r="E67" s="47">
        <v>12</v>
      </c>
      <c r="F67" s="46" t="str">
        <v>1</v>
      </c>
      <c r="G67" s="47">
        <v>-4</v>
      </c>
      <c r="H67" s="46" t="str">
        <v>3</v>
      </c>
      <c r="I67" s="47">
        <v>16</v>
      </c>
      <c r="J67" s="46" t="str">
        <v>3</v>
      </c>
      <c r="K67" s="47">
        <v>4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10</v>
      </c>
      <c r="S67" s="48">
        <v>28</v>
      </c>
    </row>
    <row r="68" spans="1:19" ht="15.75" thickBot="1" x14ac:dyDescent="0.3">
      <c r="A68" s="78">
        <v>3</v>
      </c>
      <c r="B68" s="38" t="str">
        <v>ANGOULINS 3</v>
      </c>
      <c r="C68" s="41">
        <v>0</v>
      </c>
      <c r="D68" s="46" t="str">
        <v>1</v>
      </c>
      <c r="E68" s="47">
        <v>-12</v>
      </c>
      <c r="F68" s="46" t="str">
        <v>3</v>
      </c>
      <c r="G68" s="47">
        <v>8</v>
      </c>
      <c r="H68" s="46" t="str">
        <v>3</v>
      </c>
      <c r="I68" s="47">
        <v>8</v>
      </c>
      <c r="J68" s="46" t="str">
        <v>3</v>
      </c>
      <c r="K68" s="47">
        <v>20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10</v>
      </c>
      <c r="S68" s="48">
        <v>24</v>
      </c>
    </row>
    <row r="69" spans="1:19" ht="15.75" thickBot="1" x14ac:dyDescent="0.3">
      <c r="A69" s="78">
        <v>4</v>
      </c>
      <c r="B69" s="38" t="str">
        <v>LAGORD 1</v>
      </c>
      <c r="C69" s="41">
        <v>0</v>
      </c>
      <c r="D69" s="46" t="str">
        <v>2</v>
      </c>
      <c r="E69" s="47">
        <v>0</v>
      </c>
      <c r="F69" s="46" t="str">
        <v>1</v>
      </c>
      <c r="G69" s="47">
        <v>-8</v>
      </c>
      <c r="H69" s="46" t="str">
        <v>3</v>
      </c>
      <c r="I69" s="47">
        <v>24</v>
      </c>
      <c r="J69" s="46" t="str">
        <v>3</v>
      </c>
      <c r="K69" s="47">
        <v>36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9</v>
      </c>
      <c r="S69" s="48">
        <v>52</v>
      </c>
    </row>
    <row r="70" spans="1:19" ht="15.75" thickBot="1" x14ac:dyDescent="0.3">
      <c r="A70" s="78">
        <v>5</v>
      </c>
      <c r="B70" s="38" t="str">
        <v>STE MARIE DE RE 2</v>
      </c>
      <c r="C70" s="41">
        <v>0</v>
      </c>
      <c r="D70" s="46" t="str">
        <v>2</v>
      </c>
      <c r="E70" s="47">
        <v>0</v>
      </c>
      <c r="F70" s="46" t="str">
        <v>3</v>
      </c>
      <c r="G70" s="47">
        <v>4</v>
      </c>
      <c r="H70" s="46" t="str">
        <v>1</v>
      </c>
      <c r="I70" s="47">
        <v>-8</v>
      </c>
      <c r="J70" s="46" t="str">
        <v>3</v>
      </c>
      <c r="K70" s="47">
        <v>8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9</v>
      </c>
      <c r="S70" s="48">
        <v>4</v>
      </c>
    </row>
    <row r="71" spans="1:19" ht="15.75" thickBot="1" x14ac:dyDescent="0.3">
      <c r="A71" s="78">
        <v>6</v>
      </c>
      <c r="B71" s="38" t="str">
        <v>ROCHEFORT CP 2</v>
      </c>
      <c r="C71" s="41">
        <v>0</v>
      </c>
      <c r="D71" s="46" t="str">
        <v>3</v>
      </c>
      <c r="E71" s="47">
        <v>8</v>
      </c>
      <c r="F71" s="46" t="str">
        <v>3</v>
      </c>
      <c r="G71" s="47">
        <v>24</v>
      </c>
      <c r="H71" s="46" t="str">
        <v>1</v>
      </c>
      <c r="I71" s="47">
        <v>-8</v>
      </c>
      <c r="J71" s="46" t="str">
        <v>1</v>
      </c>
      <c r="K71" s="47">
        <v>-8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8</v>
      </c>
      <c r="S71" s="48">
        <v>16</v>
      </c>
    </row>
    <row r="72" spans="1:19" ht="15.75" thickBot="1" x14ac:dyDescent="0.3">
      <c r="A72" s="78">
        <v>7</v>
      </c>
      <c r="B72" s="38" t="str">
        <v>AIGREFEUILLE 3</v>
      </c>
      <c r="C72" s="42">
        <v>0</v>
      </c>
      <c r="D72" s="75" t="str">
        <v>1</v>
      </c>
      <c r="E72" s="76">
        <v>-24</v>
      </c>
      <c r="F72" s="75" t="str">
        <v>1</v>
      </c>
      <c r="G72" s="76">
        <v>-24</v>
      </c>
      <c r="H72" s="75" t="str">
        <v>1</v>
      </c>
      <c r="I72" s="76">
        <v>-24</v>
      </c>
      <c r="J72" s="75" t="str">
        <v>1</v>
      </c>
      <c r="K72" s="76">
        <v>-20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4</v>
      </c>
      <c r="S72" s="77">
        <v>-92</v>
      </c>
    </row>
    <row r="73" spans="1:19" ht="15.75" thickBot="1" x14ac:dyDescent="0.3">
      <c r="A73" s="78">
        <v>8</v>
      </c>
      <c r="B73" s="39" t="str">
        <v>ST SAUVEUR AUNIS 4</v>
      </c>
      <c r="C73" s="30">
        <v>0</v>
      </c>
      <c r="D73" s="49" t="str">
        <v>1</v>
      </c>
      <c r="E73" s="50">
        <v>-8</v>
      </c>
      <c r="F73" s="49" t="str">
        <v>0</v>
      </c>
      <c r="G73" s="50">
        <v>-36</v>
      </c>
      <c r="H73" s="49" t="str">
        <v>1</v>
      </c>
      <c r="I73" s="50">
        <v>-16</v>
      </c>
      <c r="J73" s="49" t="str">
        <v>0</v>
      </c>
      <c r="K73" s="50">
        <v>-36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2</v>
      </c>
      <c r="S73" s="84">
        <v>-96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67" priority="2" operator="containsText" text="Exempt">
      <formula>NOT(ISERROR(SEARCH("Exempt",B73)))</formula>
    </cfRule>
  </conditionalFormatting>
  <conditionalFormatting sqref="C60:S60">
    <cfRule type="containsText" dxfId="66" priority="3" operator="containsText" text="Exempt">
      <formula>NOT(ISERROR(SEARCH("Exempt",C60)))</formula>
    </cfRule>
  </conditionalFormatting>
  <conditionalFormatting sqref="D73:S73">
    <cfRule type="expression" dxfId="65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AL76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100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182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101</v>
      </c>
      <c r="C9" s="182"/>
      <c r="D9" s="183"/>
      <c r="E9" s="52">
        <v>18</v>
      </c>
      <c r="F9" s="184" t="s">
        <v>105</v>
      </c>
      <c r="G9" s="185"/>
      <c r="H9" s="185"/>
      <c r="I9" s="185"/>
      <c r="J9" s="185"/>
      <c r="K9" s="185"/>
      <c r="L9" s="56">
        <v>18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102</v>
      </c>
      <c r="C10" s="172"/>
      <c r="D10" s="173"/>
      <c r="E10" s="53">
        <v>28</v>
      </c>
      <c r="F10" s="171" t="s">
        <v>106</v>
      </c>
      <c r="G10" s="172"/>
      <c r="H10" s="172"/>
      <c r="I10" s="172"/>
      <c r="J10" s="172"/>
      <c r="K10" s="173"/>
      <c r="L10" s="57">
        <v>8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103</v>
      </c>
      <c r="C11" s="172"/>
      <c r="D11" s="173"/>
      <c r="E11" s="54">
        <v>26</v>
      </c>
      <c r="F11" s="171" t="s">
        <v>107</v>
      </c>
      <c r="G11" s="172"/>
      <c r="H11" s="172"/>
      <c r="I11" s="172"/>
      <c r="J11" s="172"/>
      <c r="K11" s="173"/>
      <c r="L11" s="57">
        <v>10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104</v>
      </c>
      <c r="C12" s="176"/>
      <c r="D12" s="177"/>
      <c r="E12" s="55">
        <v>26</v>
      </c>
      <c r="F12" s="178" t="s">
        <v>108</v>
      </c>
      <c r="G12" s="179"/>
      <c r="H12" s="179"/>
      <c r="I12" s="179"/>
      <c r="J12" s="179"/>
      <c r="K12" s="180"/>
      <c r="L12" s="58">
        <v>10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182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ST GEORGES COTEAUX 1</v>
      </c>
      <c r="C15" s="168"/>
      <c r="D15" s="170"/>
      <c r="E15" s="52">
        <v>28</v>
      </c>
      <c r="F15" s="150" t="str">
        <f>F11</f>
        <v>ST TROJAN 1</v>
      </c>
      <c r="G15" s="151"/>
      <c r="H15" s="151"/>
      <c r="I15" s="151"/>
      <c r="J15" s="151"/>
      <c r="K15" s="152"/>
      <c r="L15" s="56">
        <v>8</v>
      </c>
    </row>
    <row r="16" spans="2:19" ht="12.95" customHeight="1" x14ac:dyDescent="0.25">
      <c r="B16" s="150" t="str">
        <f>B9</f>
        <v>LES MATHES 2</v>
      </c>
      <c r="C16" s="151"/>
      <c r="D16" s="152"/>
      <c r="E16" s="53">
        <v>26</v>
      </c>
      <c r="F16" s="150" t="str">
        <f>B11</f>
        <v>LE GUA 1</v>
      </c>
      <c r="G16" s="151"/>
      <c r="H16" s="151"/>
      <c r="I16" s="151"/>
      <c r="J16" s="151"/>
      <c r="K16" s="152"/>
      <c r="L16" s="57">
        <v>10</v>
      </c>
    </row>
    <row r="17" spans="2:12" ht="12.95" customHeight="1" x14ac:dyDescent="0.25">
      <c r="B17" s="150" t="str">
        <f>B10</f>
        <v>DOLUS OLERON 2</v>
      </c>
      <c r="C17" s="151"/>
      <c r="D17" s="152"/>
      <c r="E17" s="54">
        <v>12</v>
      </c>
      <c r="F17" s="150" t="str">
        <f>B12</f>
        <v>PORT DES BARQUES 2</v>
      </c>
      <c r="G17" s="151"/>
      <c r="H17" s="151"/>
      <c r="I17" s="151"/>
      <c r="J17" s="151"/>
      <c r="K17" s="152"/>
      <c r="L17" s="57">
        <v>24</v>
      </c>
    </row>
    <row r="18" spans="2:12" ht="12.95" customHeight="1" thickBot="1" x14ac:dyDescent="0.3">
      <c r="B18" s="132" t="str">
        <f>F10</f>
        <v>TONNAY CHARENTE 2</v>
      </c>
      <c r="C18" s="133"/>
      <c r="D18" s="134"/>
      <c r="E18" s="55">
        <v>6</v>
      </c>
      <c r="F18" s="156" t="str">
        <f>F12</f>
        <v>BORDS 1</v>
      </c>
      <c r="G18" s="157"/>
      <c r="H18" s="157"/>
      <c r="I18" s="157"/>
      <c r="J18" s="157"/>
      <c r="K18" s="158"/>
      <c r="L18" s="58">
        <v>30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183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DOLUS OLERON 2</v>
      </c>
      <c r="C21" s="165"/>
      <c r="D21" s="166"/>
      <c r="E21" s="52">
        <v>18</v>
      </c>
      <c r="F21" s="167" t="str">
        <f>B11</f>
        <v>LE GUA 1</v>
      </c>
      <c r="G21" s="168"/>
      <c r="H21" s="168"/>
      <c r="I21" s="168"/>
      <c r="J21" s="168"/>
      <c r="K21" s="168"/>
      <c r="L21" s="56">
        <v>18</v>
      </c>
    </row>
    <row r="22" spans="2:12" ht="12.95" customHeight="1" x14ac:dyDescent="0.25">
      <c r="B22" s="150" t="str">
        <f>B9</f>
        <v>LES MATHES 2</v>
      </c>
      <c r="C22" s="151"/>
      <c r="D22" s="152"/>
      <c r="E22" s="53">
        <v>10</v>
      </c>
      <c r="F22" s="150" t="str">
        <f>B12</f>
        <v>PORT DES BARQUES 2</v>
      </c>
      <c r="G22" s="151"/>
      <c r="H22" s="151"/>
      <c r="I22" s="151"/>
      <c r="J22" s="151"/>
      <c r="K22" s="152"/>
      <c r="L22" s="57">
        <v>26</v>
      </c>
    </row>
    <row r="23" spans="2:12" ht="12.95" customHeight="1" x14ac:dyDescent="0.25">
      <c r="B23" s="150" t="str">
        <f>F10</f>
        <v>TONNAY CHARENTE 2</v>
      </c>
      <c r="C23" s="151"/>
      <c r="D23" s="152"/>
      <c r="E23" s="54">
        <v>28</v>
      </c>
      <c r="F23" s="150" t="str">
        <f>F11</f>
        <v>ST TROJAN 1</v>
      </c>
      <c r="G23" s="151"/>
      <c r="H23" s="151"/>
      <c r="I23" s="151"/>
      <c r="J23" s="151"/>
      <c r="K23" s="152"/>
      <c r="L23" s="57">
        <v>8</v>
      </c>
    </row>
    <row r="24" spans="2:12" ht="12.95" customHeight="1" thickBot="1" x14ac:dyDescent="0.3">
      <c r="B24" s="132" t="str">
        <f>F9</f>
        <v>ST GEORGES COTEAUX 1</v>
      </c>
      <c r="C24" s="133"/>
      <c r="D24" s="134"/>
      <c r="E24" s="55">
        <v>8</v>
      </c>
      <c r="F24" s="156" t="str">
        <f>F12</f>
        <v>BORDS 1</v>
      </c>
      <c r="G24" s="157"/>
      <c r="H24" s="157"/>
      <c r="I24" s="157"/>
      <c r="J24" s="157"/>
      <c r="K24" s="158"/>
      <c r="L24" s="58">
        <v>28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183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TONNAY CHARENTE 2</v>
      </c>
      <c r="C27" s="142"/>
      <c r="D27" s="143"/>
      <c r="E27" s="52">
        <v>18</v>
      </c>
      <c r="F27" s="167" t="str">
        <f>F9</f>
        <v>ST GEORGES COTEAUX 1</v>
      </c>
      <c r="G27" s="168"/>
      <c r="H27" s="168"/>
      <c r="I27" s="168"/>
      <c r="J27" s="168"/>
      <c r="K27" s="168"/>
      <c r="L27" s="56">
        <v>18</v>
      </c>
    </row>
    <row r="28" spans="2:12" ht="12.95" customHeight="1" x14ac:dyDescent="0.25">
      <c r="B28" s="150" t="str">
        <f>B9</f>
        <v>LES MATHES 2</v>
      </c>
      <c r="C28" s="151"/>
      <c r="D28" s="152"/>
      <c r="E28" s="53">
        <v>16</v>
      </c>
      <c r="F28" s="128" t="str">
        <f>B10</f>
        <v>DOLUS OLERON 2</v>
      </c>
      <c r="G28" s="129"/>
      <c r="H28" s="129"/>
      <c r="I28" s="129"/>
      <c r="J28" s="129"/>
      <c r="K28" s="130"/>
      <c r="L28" s="57">
        <v>20</v>
      </c>
    </row>
    <row r="29" spans="2:12" ht="12.95" customHeight="1" x14ac:dyDescent="0.25">
      <c r="B29" s="128" t="str">
        <f>F11</f>
        <v>ST TROJAN 1</v>
      </c>
      <c r="C29" s="129"/>
      <c r="D29" s="130"/>
      <c r="E29" s="54">
        <v>8</v>
      </c>
      <c r="F29" s="128" t="str">
        <f>B12</f>
        <v>PORT DES BARQUES 2</v>
      </c>
      <c r="G29" s="129"/>
      <c r="H29" s="129"/>
      <c r="I29" s="129"/>
      <c r="J29" s="129"/>
      <c r="K29" s="130"/>
      <c r="L29" s="57">
        <v>28</v>
      </c>
    </row>
    <row r="30" spans="2:12" ht="12.95" customHeight="1" thickBot="1" x14ac:dyDescent="0.3">
      <c r="B30" s="132" t="str">
        <f>B11</f>
        <v>LE GUA 1</v>
      </c>
      <c r="C30" s="133"/>
      <c r="D30" s="134"/>
      <c r="E30" s="55">
        <v>24</v>
      </c>
      <c r="F30" s="156" t="str">
        <f>F12</f>
        <v>BORDS 1</v>
      </c>
      <c r="G30" s="157"/>
      <c r="H30" s="157"/>
      <c r="I30" s="157"/>
      <c r="J30" s="157"/>
      <c r="K30" s="158"/>
      <c r="L30" s="58">
        <v>12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184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LE GUA 1</v>
      </c>
      <c r="C33" s="165"/>
      <c r="D33" s="166"/>
      <c r="E33" s="52"/>
      <c r="F33" s="128" t="str">
        <f>B12</f>
        <v>PORT DES BARQUES 2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LES MATHES 2</v>
      </c>
      <c r="C34" s="151"/>
      <c r="D34" s="152"/>
      <c r="E34" s="53"/>
      <c r="F34" s="150" t="str">
        <f>F10</f>
        <v>TONNAY CHARENTE 2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ST GEORGES COTEAUX 1</v>
      </c>
      <c r="C35" s="129"/>
      <c r="D35" s="130"/>
      <c r="E35" s="54"/>
      <c r="F35" s="128" t="str">
        <f>B10</f>
        <v>DOLUS OLERON 2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ST TROJAN 1</v>
      </c>
      <c r="C36" s="139"/>
      <c r="D36" s="169"/>
      <c r="E36" s="55"/>
      <c r="F36" s="156" t="str">
        <f>F12</f>
        <v>BORDS 1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184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PORT DES BARQUES 2</v>
      </c>
      <c r="C39" s="165"/>
      <c r="D39" s="166"/>
      <c r="E39" s="52"/>
      <c r="F39" s="167" t="str">
        <f>F9</f>
        <v>ST GEORGES COTEAUX 1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LES MATHES 2</v>
      </c>
      <c r="C40" s="151"/>
      <c r="D40" s="152"/>
      <c r="E40" s="53"/>
      <c r="F40" s="150" t="str">
        <f>F11</f>
        <v>ST TROJAN 1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TONNAY CHARENTE 2</v>
      </c>
      <c r="C41" s="129"/>
      <c r="D41" s="130"/>
      <c r="E41" s="54"/>
      <c r="F41" s="128" t="str">
        <f>B11</f>
        <v>LE GUA 1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DOLUS OLERON 2</v>
      </c>
      <c r="C42" s="133"/>
      <c r="D42" s="134"/>
      <c r="E42" s="55"/>
      <c r="F42" s="156" t="str">
        <f>F12</f>
        <v>BORDS 1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185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ST TROJAN 1</v>
      </c>
      <c r="C45" s="142"/>
      <c r="D45" s="143"/>
      <c r="E45" s="59"/>
      <c r="F45" s="144" t="str">
        <f>B10</f>
        <v>DOLUS OLERON 2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ST GEORGES COTEAUX 1</v>
      </c>
      <c r="C46" s="151"/>
      <c r="D46" s="152"/>
      <c r="E46" s="60"/>
      <c r="F46" s="128" t="str">
        <f>B11</f>
        <v>LE GUA 1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TONNAY CHARENTE 2</v>
      </c>
      <c r="C47" s="129"/>
      <c r="D47" s="130"/>
      <c r="E47" s="61"/>
      <c r="F47" s="128" t="str">
        <f>B12</f>
        <v>PORT DES BARQUES 2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LES MATHES 2</v>
      </c>
      <c r="C48" s="133"/>
      <c r="D48" s="134"/>
      <c r="E48" s="55"/>
      <c r="F48" s="135" t="str">
        <f>F12</f>
        <v>BORDS 1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TONNAY CHARENTE 2</v>
      </c>
      <c r="C53" s="34"/>
      <c r="D53" s="20" t="str" cm="1">
        <f t="array" ref="D53">_xlfn.IFS(L10=0,"0",L10=18,"2",L10&gt;18,"3",L10&lt;18,"1")</f>
        <v>1</v>
      </c>
      <c r="E53" s="22">
        <f>L10-E10</f>
        <v>-20</v>
      </c>
      <c r="F53" s="20" t="str" cm="1">
        <f t="array" ref="F53">_xlfn.IFS(E18=0,"0",E18=18,"2",E18&gt;18,"3",E18&lt;18,"1")</f>
        <v>1</v>
      </c>
      <c r="G53" s="22">
        <f>E18-L18</f>
        <v>-24</v>
      </c>
      <c r="H53" s="20" t="str" cm="1">
        <f t="array" ref="H53">_xlfn.IFS(E23=0,"0",E23=18,"2",E23&gt;18,"3",E23&lt;18,"1")</f>
        <v>3</v>
      </c>
      <c r="I53" s="23">
        <f>E23-L23</f>
        <v>20</v>
      </c>
      <c r="J53" s="20" t="str" cm="1">
        <f t="array" ref="J53">_xlfn.IFS(E27=0,"0",E27=18,"2",E27&gt;18,"3",E27&lt;18,"1")</f>
        <v>2</v>
      </c>
      <c r="K53" s="22">
        <f>E27-L27</f>
        <v>0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7</v>
      </c>
      <c r="S53" s="17">
        <f t="shared" si="0"/>
        <v>-24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PORT DES BARQUES 2</v>
      </c>
      <c r="C54" s="35"/>
      <c r="D54" s="20" t="str" cm="1">
        <f t="array" ref="D54">_xlfn.IFS(E12=0,"0",E12=18,"2",E12&gt;18,"3",E12&lt;18,"1")</f>
        <v>3</v>
      </c>
      <c r="E54" s="22">
        <f>E12-L12</f>
        <v>16</v>
      </c>
      <c r="F54" s="20" t="str" cm="1">
        <f t="array" ref="F54">_xlfn.IFS(L17=0,"0",L17=18,"2",L17&gt;18,"3",L17&lt;18,"1")</f>
        <v>3</v>
      </c>
      <c r="G54" s="22">
        <f>L17-E17</f>
        <v>12</v>
      </c>
      <c r="H54" s="20" t="str" cm="1">
        <f t="array" ref="H54">_xlfn.IFS(L22=0,"0",L22=18,"2",L22&gt;18,"3",L22&lt;18,"1")</f>
        <v>3</v>
      </c>
      <c r="I54" s="23">
        <f>L22-E22</f>
        <v>16</v>
      </c>
      <c r="J54" s="20" t="str" cm="1">
        <f t="array" ref="J54">_xlfn.IFS(L29=0,"0",L29=18,"2",L29&gt;18,"3",L29&lt;18,"1")</f>
        <v>3</v>
      </c>
      <c r="K54" s="22">
        <f>L29-E29</f>
        <v>20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12</v>
      </c>
      <c r="S54" s="17">
        <f t="shared" si="0"/>
        <v>64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LES MATHES 2</v>
      </c>
      <c r="C55" s="36"/>
      <c r="D55" s="20" t="str" cm="1">
        <f t="array" ref="D55">_xlfn.IFS(E9=0,"0",E9=18,"2",E9&gt;18,"3",E9&lt;18,"1")</f>
        <v>2</v>
      </c>
      <c r="E55" s="22">
        <f>E9-L9</f>
        <v>0</v>
      </c>
      <c r="F55" s="20" t="str" cm="1">
        <f t="array" ref="F55">_xlfn.IFS(E16=0,"0",E16=18,"2",E16&gt;18,"3",E16&lt;18,"1")</f>
        <v>3</v>
      </c>
      <c r="G55" s="22">
        <f>E16-L16</f>
        <v>16</v>
      </c>
      <c r="H55" s="20" t="str" cm="1">
        <f t="array" ref="H55">_xlfn.IFS(E22=0,"0",E22=18,"2",E22&gt;18,"3",E22&lt;18,"1")</f>
        <v>1</v>
      </c>
      <c r="I55" s="23">
        <f>E22-L22</f>
        <v>-16</v>
      </c>
      <c r="J55" s="20" t="str" cm="1">
        <f t="array" ref="J55">_xlfn.IFS(E30=0,"0",E30=18,"2",E30&gt;18,"3",E30&lt;18,"1")</f>
        <v>3</v>
      </c>
      <c r="K55" s="22">
        <f>E28-L28</f>
        <v>-4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9</v>
      </c>
      <c r="S55" s="17">
        <f t="shared" si="0"/>
        <v>-4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LE GUA 1</v>
      </c>
      <c r="C56" s="34"/>
      <c r="D56" s="20" t="str" cm="1">
        <f t="array" ref="D56">_xlfn.IFS(E11=0,"0",E11=18,"2",E11&gt;18,"3",E11&lt;18,"1")</f>
        <v>3</v>
      </c>
      <c r="E56" s="22">
        <f>E11-L11</f>
        <v>16</v>
      </c>
      <c r="F56" s="20" t="str" cm="1">
        <f t="array" ref="F56">_xlfn.IFS(L16=0,"0",L16=18,"2",L16&gt;18,"3",L16&lt;18,"1")</f>
        <v>1</v>
      </c>
      <c r="G56" s="22">
        <f>L16-E16</f>
        <v>-16</v>
      </c>
      <c r="H56" s="20" t="str" cm="1">
        <f t="array" ref="H56">_xlfn.IFS(L21=0,"0",L21=18,"2",L21&gt;18,"3",L21&lt;18,"1")</f>
        <v>2</v>
      </c>
      <c r="I56" s="23">
        <f>L21-E21</f>
        <v>0</v>
      </c>
      <c r="J56" s="20" t="str" cm="1">
        <f t="array" ref="J56">_xlfn.IFS(E30=0,"0",E30=18,"2",E30&gt;18,"3",E30&lt;18,"1")</f>
        <v>3</v>
      </c>
      <c r="K56" s="22">
        <f>E30-L30</f>
        <v>12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9</v>
      </c>
      <c r="S56" s="17">
        <f t="shared" si="0"/>
        <v>12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ST TROJAN 1</v>
      </c>
      <c r="C57" s="34"/>
      <c r="D57" s="20" t="str" cm="1">
        <f t="array" ref="D57">_xlfn.IFS(L11=0,"0",L11=18,"2",L11&gt;18,"3",L11&lt;18,"1")</f>
        <v>1</v>
      </c>
      <c r="E57" s="22">
        <f>L11-E11</f>
        <v>-16</v>
      </c>
      <c r="F57" s="20" t="str" cm="1">
        <f t="array" ref="F57">_xlfn.IFS(L15=0,"0",L15=18,"2",L15&gt;18,"3",L15&lt;18,"1")</f>
        <v>1</v>
      </c>
      <c r="G57" s="22">
        <f>L15-E15</f>
        <v>-20</v>
      </c>
      <c r="H57" s="20" t="str" cm="1">
        <f t="array" ref="H57">_xlfn.IFS(L23=0,"0",L23=18,"2",L23&gt;18,"3",L23&lt;18,"1")</f>
        <v>1</v>
      </c>
      <c r="I57" s="23">
        <f>L23-E23</f>
        <v>-20</v>
      </c>
      <c r="J57" s="20" t="str" cm="1">
        <f t="array" ref="J57">_xlfn.IFS(E29=0,"0",E29=18,"2",E29&gt;18,"3",E29&lt;18,"1")</f>
        <v>1</v>
      </c>
      <c r="K57" s="22">
        <f>E29-L29</f>
        <v>-20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4</v>
      </c>
      <c r="S57" s="17">
        <f t="shared" si="0"/>
        <v>-76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ST GEORGES COTEAUX 1</v>
      </c>
      <c r="C58" s="34"/>
      <c r="D58" s="20" t="str" cm="1">
        <f t="array" ref="D58">_xlfn.IFS(L9=0,"0",L9=18,"2",L9&gt;18,"3",L9&lt;18,"1")</f>
        <v>2</v>
      </c>
      <c r="E58" s="22">
        <f>L9-E9</f>
        <v>0</v>
      </c>
      <c r="F58" s="20" t="str" cm="1">
        <f t="array" ref="F58">_xlfn.IFS(E15=0,"0",E15=18,"2",E15&gt;18,"3",E15&lt;18,"1")</f>
        <v>3</v>
      </c>
      <c r="G58" s="22">
        <f>E15-L15</f>
        <v>20</v>
      </c>
      <c r="H58" s="20" t="str" cm="1">
        <f t="array" ref="H58">_xlfn.IFS(E24=0,"0",E24=18,"2",E24&gt;18,"3",E24&lt;18,"1")</f>
        <v>1</v>
      </c>
      <c r="I58" s="23">
        <f>E24-L24</f>
        <v>-20</v>
      </c>
      <c r="J58" s="20" t="str" cm="1">
        <f t="array" ref="J58">_xlfn.IFS(L27=0,"0",L27=18,"2",L27&gt;18,"3",L27&lt;18,"1")</f>
        <v>2</v>
      </c>
      <c r="K58" s="22">
        <f>L27-E27</f>
        <v>0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8</v>
      </c>
      <c r="S58" s="17">
        <f t="shared" si="0"/>
        <v>0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DOLUS OLERON 2</v>
      </c>
      <c r="C59" s="65"/>
      <c r="D59" s="66" t="str" cm="1">
        <f t="array" ref="D59">_xlfn.IFS(E10=0,"0",E10=18,"2",E10&gt;18,"3",E10&lt;18,"1")</f>
        <v>3</v>
      </c>
      <c r="E59" s="67">
        <f>E10-L10</f>
        <v>20</v>
      </c>
      <c r="F59" s="66" t="str" cm="1">
        <f t="array" ref="F59">_xlfn.IFS(E17=0,"0",E17=18,"2",E17&gt;18,"3",E17&lt;18,"1")</f>
        <v>1</v>
      </c>
      <c r="G59" s="67">
        <f>E17-L17</f>
        <v>-12</v>
      </c>
      <c r="H59" s="66" t="str" cm="1">
        <f t="array" ref="H59">_xlfn.IFS(E21=0,"0",E21=18,"2",E21&gt;18,"3",E21&lt;18,"1")</f>
        <v>2</v>
      </c>
      <c r="I59" s="68">
        <f>E21-L21</f>
        <v>0</v>
      </c>
      <c r="J59" s="66" t="str" cm="1">
        <f t="array" ref="J59">_xlfn.IFS(L28=0,"0",L28=18,"2",L28&gt;18,"3",L28&lt;18,"1")</f>
        <v>3</v>
      </c>
      <c r="K59" s="67">
        <f>L28-E28</f>
        <v>4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9</v>
      </c>
      <c r="S59" s="70">
        <f t="shared" si="0"/>
        <v>12</v>
      </c>
    </row>
    <row r="60" spans="1:38" ht="15.75" hidden="1" customHeight="1" thickBot="1" x14ac:dyDescent="0.3">
      <c r="A60" s="25">
        <v>8</v>
      </c>
      <c r="B60" s="71" t="str">
        <f>F12</f>
        <v>BORDS 1</v>
      </c>
      <c r="C60" s="72"/>
      <c r="D60" s="21" t="str" cm="1">
        <f t="array" ref="D60">_xlfn.IFS(L12=0,"0",L12=18,"2",L12&gt;18,"3",L12&lt;18,"1")</f>
        <v>1</v>
      </c>
      <c r="E60" s="24">
        <f>L12-E12</f>
        <v>-16</v>
      </c>
      <c r="F60" s="21" t="str" cm="1">
        <f t="array" ref="F60">_xlfn.IFS(L18=0,"0",L18=18,"2",L18&gt;18,"3",L18&lt;18,"1")</f>
        <v>3</v>
      </c>
      <c r="G60" s="24">
        <f>L18-E18</f>
        <v>24</v>
      </c>
      <c r="H60" s="21" t="str" cm="1">
        <f t="array" ref="H60">_xlfn.IFS(L24=0,"0",L24=18,"2",L24&gt;18,"3",L24&lt;18,"1")</f>
        <v>3</v>
      </c>
      <c r="I60" s="24">
        <f>L24-E24</f>
        <v>20</v>
      </c>
      <c r="J60" s="21" t="str" cm="1">
        <f t="array" ref="J60">_xlfn.IFS(L30=0,"0",L30=18,"2",L30&gt;18,"3",L30&lt;18,"1")</f>
        <v>1</v>
      </c>
      <c r="K60" s="24">
        <f>L30-E30</f>
        <v>-12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8</v>
      </c>
      <c r="S60" s="19">
        <f t="shared" si="0"/>
        <v>16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PORT DES BARQUES 2</v>
      </c>
      <c r="C66" s="40">
        <v>0</v>
      </c>
      <c r="D66" s="43" t="str">
        <v>3</v>
      </c>
      <c r="E66" s="44">
        <v>16</v>
      </c>
      <c r="F66" s="43" t="str">
        <v>3</v>
      </c>
      <c r="G66" s="44">
        <v>12</v>
      </c>
      <c r="H66" s="43" t="str">
        <v>3</v>
      </c>
      <c r="I66" s="44">
        <v>16</v>
      </c>
      <c r="J66" s="43" t="str">
        <v>3</v>
      </c>
      <c r="K66" s="44">
        <v>20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64</v>
      </c>
    </row>
    <row r="67" spans="1:19" ht="15.75" thickBot="1" x14ac:dyDescent="0.3">
      <c r="A67" s="78">
        <v>2</v>
      </c>
      <c r="B67" s="38" t="str">
        <v>LE GUA 1</v>
      </c>
      <c r="C67" s="41">
        <v>0</v>
      </c>
      <c r="D67" s="46" t="str">
        <v>3</v>
      </c>
      <c r="E67" s="47">
        <v>16</v>
      </c>
      <c r="F67" s="46" t="str">
        <v>1</v>
      </c>
      <c r="G67" s="47">
        <v>-16</v>
      </c>
      <c r="H67" s="46" t="str">
        <v>2</v>
      </c>
      <c r="I67" s="47">
        <v>0</v>
      </c>
      <c r="J67" s="46" t="str">
        <v>3</v>
      </c>
      <c r="K67" s="47">
        <v>12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9</v>
      </c>
      <c r="S67" s="48">
        <v>12</v>
      </c>
    </row>
    <row r="68" spans="1:19" ht="15.75" thickBot="1" x14ac:dyDescent="0.3">
      <c r="A68" s="78">
        <v>3</v>
      </c>
      <c r="B68" s="38" t="str">
        <v>DOLUS OLERON 2</v>
      </c>
      <c r="C68" s="41">
        <v>0</v>
      </c>
      <c r="D68" s="46" t="str">
        <v>3</v>
      </c>
      <c r="E68" s="47">
        <v>20</v>
      </c>
      <c r="F68" s="46" t="str">
        <v>1</v>
      </c>
      <c r="G68" s="47">
        <v>-12</v>
      </c>
      <c r="H68" s="46" t="str">
        <v>2</v>
      </c>
      <c r="I68" s="47">
        <v>0</v>
      </c>
      <c r="J68" s="46" t="str">
        <v>3</v>
      </c>
      <c r="K68" s="47">
        <v>4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9</v>
      </c>
      <c r="S68" s="48">
        <v>12</v>
      </c>
    </row>
    <row r="69" spans="1:19" ht="15.75" thickBot="1" x14ac:dyDescent="0.3">
      <c r="A69" s="78">
        <v>4</v>
      </c>
      <c r="B69" s="38" t="str">
        <v>LES MATHES 2</v>
      </c>
      <c r="C69" s="41">
        <v>0</v>
      </c>
      <c r="D69" s="46" t="str">
        <v>2</v>
      </c>
      <c r="E69" s="47">
        <v>0</v>
      </c>
      <c r="F69" s="46" t="str">
        <v>3</v>
      </c>
      <c r="G69" s="47">
        <v>16</v>
      </c>
      <c r="H69" s="46" t="str">
        <v>1</v>
      </c>
      <c r="I69" s="47">
        <v>-16</v>
      </c>
      <c r="J69" s="46" t="str">
        <v>3</v>
      </c>
      <c r="K69" s="47">
        <v>-4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9</v>
      </c>
      <c r="S69" s="48">
        <v>-4</v>
      </c>
    </row>
    <row r="70" spans="1:19" ht="15.75" thickBot="1" x14ac:dyDescent="0.3">
      <c r="A70" s="78">
        <v>5</v>
      </c>
      <c r="B70" s="38" t="str">
        <v>BORDS 1</v>
      </c>
      <c r="C70" s="41">
        <v>0</v>
      </c>
      <c r="D70" s="46" t="str">
        <v>1</v>
      </c>
      <c r="E70" s="47">
        <v>-16</v>
      </c>
      <c r="F70" s="46" t="str">
        <v>3</v>
      </c>
      <c r="G70" s="47">
        <v>24</v>
      </c>
      <c r="H70" s="46" t="str">
        <v>3</v>
      </c>
      <c r="I70" s="47">
        <v>20</v>
      </c>
      <c r="J70" s="46" t="str">
        <v>1</v>
      </c>
      <c r="K70" s="47">
        <v>-12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8</v>
      </c>
      <c r="S70" s="48">
        <v>16</v>
      </c>
    </row>
    <row r="71" spans="1:19" ht="15.75" thickBot="1" x14ac:dyDescent="0.3">
      <c r="A71" s="78">
        <v>6</v>
      </c>
      <c r="B71" s="38" t="str">
        <v>ST GEORGES COTEAUX 1</v>
      </c>
      <c r="C71" s="41">
        <v>0</v>
      </c>
      <c r="D71" s="46" t="str">
        <v>2</v>
      </c>
      <c r="E71" s="47">
        <v>0</v>
      </c>
      <c r="F71" s="46" t="str">
        <v>3</v>
      </c>
      <c r="G71" s="47">
        <v>20</v>
      </c>
      <c r="H71" s="46" t="str">
        <v>1</v>
      </c>
      <c r="I71" s="47">
        <v>-20</v>
      </c>
      <c r="J71" s="46" t="str">
        <v>2</v>
      </c>
      <c r="K71" s="47">
        <v>0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8</v>
      </c>
      <c r="S71" s="48">
        <v>0</v>
      </c>
    </row>
    <row r="72" spans="1:19" ht="15.75" thickBot="1" x14ac:dyDescent="0.3">
      <c r="A72" s="78">
        <v>7</v>
      </c>
      <c r="B72" s="38" t="str">
        <v>TONNAY CHARENTE 2</v>
      </c>
      <c r="C72" s="42">
        <v>0</v>
      </c>
      <c r="D72" s="75" t="str">
        <v>1</v>
      </c>
      <c r="E72" s="76">
        <v>-20</v>
      </c>
      <c r="F72" s="75" t="str">
        <v>1</v>
      </c>
      <c r="G72" s="76">
        <v>-24</v>
      </c>
      <c r="H72" s="75" t="str">
        <v>3</v>
      </c>
      <c r="I72" s="76">
        <v>20</v>
      </c>
      <c r="J72" s="75" t="str">
        <v>2</v>
      </c>
      <c r="K72" s="76">
        <v>0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7</v>
      </c>
      <c r="S72" s="77">
        <v>-24</v>
      </c>
    </row>
    <row r="73" spans="1:19" ht="15.75" thickBot="1" x14ac:dyDescent="0.3">
      <c r="A73" s="78">
        <v>8</v>
      </c>
      <c r="B73" s="39" t="str">
        <v>ST TROJAN 1</v>
      </c>
      <c r="C73" s="30">
        <v>0</v>
      </c>
      <c r="D73" s="49" t="str">
        <v>1</v>
      </c>
      <c r="E73" s="50">
        <v>-16</v>
      </c>
      <c r="F73" s="49" t="str">
        <v>1</v>
      </c>
      <c r="G73" s="50">
        <v>-20</v>
      </c>
      <c r="H73" s="49" t="str">
        <v>1</v>
      </c>
      <c r="I73" s="50">
        <v>-20</v>
      </c>
      <c r="J73" s="49" t="str">
        <v>1</v>
      </c>
      <c r="K73" s="50">
        <v>-20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4</v>
      </c>
      <c r="S73" s="84">
        <v>-76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64" priority="2" operator="containsText" text="Exempt">
      <formula>NOT(ISERROR(SEARCH("Exempt",B73)))</formula>
    </cfRule>
  </conditionalFormatting>
  <conditionalFormatting sqref="C60:S60">
    <cfRule type="containsText" dxfId="63" priority="3" operator="containsText" text="Exempt">
      <formula>NOT(ISERROR(SEARCH("Exempt",C60)))</formula>
    </cfRule>
  </conditionalFormatting>
  <conditionalFormatting sqref="D73:S73">
    <cfRule type="expression" dxfId="62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AL76"/>
  <sheetViews>
    <sheetView topLeftCell="A4" zoomScale="112" zoomScaleNormal="112" workbookViewId="0">
      <selection activeCell="L24" sqref="L24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109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186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110</v>
      </c>
      <c r="C9" s="182"/>
      <c r="D9" s="183"/>
      <c r="E9" s="52">
        <v>16</v>
      </c>
      <c r="F9" s="184" t="s">
        <v>113</v>
      </c>
      <c r="G9" s="185"/>
      <c r="H9" s="185"/>
      <c r="I9" s="185"/>
      <c r="J9" s="185"/>
      <c r="K9" s="185"/>
      <c r="L9" s="56">
        <v>20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111</v>
      </c>
      <c r="C10" s="172"/>
      <c r="D10" s="173"/>
      <c r="E10" s="53">
        <v>16</v>
      </c>
      <c r="F10" s="171" t="s">
        <v>114</v>
      </c>
      <c r="G10" s="172"/>
      <c r="H10" s="172"/>
      <c r="I10" s="172"/>
      <c r="J10" s="172"/>
      <c r="K10" s="173"/>
      <c r="L10" s="57">
        <v>20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112</v>
      </c>
      <c r="C11" s="172"/>
      <c r="D11" s="173"/>
      <c r="E11" s="54">
        <v>6</v>
      </c>
      <c r="F11" s="171" t="s">
        <v>115</v>
      </c>
      <c r="G11" s="172"/>
      <c r="H11" s="172"/>
      <c r="I11" s="172"/>
      <c r="J11" s="172"/>
      <c r="K11" s="173"/>
      <c r="L11" s="57">
        <v>30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204</v>
      </c>
      <c r="C12" s="176"/>
      <c r="D12" s="177"/>
      <c r="E12" s="55">
        <v>8</v>
      </c>
      <c r="F12" s="178" t="s">
        <v>116</v>
      </c>
      <c r="G12" s="179"/>
      <c r="H12" s="179"/>
      <c r="I12" s="179"/>
      <c r="J12" s="179"/>
      <c r="K12" s="180"/>
      <c r="L12" s="58">
        <v>28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186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MARANS 3</v>
      </c>
      <c r="C15" s="168"/>
      <c r="D15" s="170"/>
      <c r="E15" s="52">
        <v>8</v>
      </c>
      <c r="F15" s="150" t="str">
        <f>F11</f>
        <v>AYTRE 2</v>
      </c>
      <c r="G15" s="151"/>
      <c r="H15" s="151"/>
      <c r="I15" s="151"/>
      <c r="J15" s="151"/>
      <c r="K15" s="152"/>
      <c r="L15" s="56">
        <v>28</v>
      </c>
    </row>
    <row r="16" spans="2:19" ht="12.95" customHeight="1" x14ac:dyDescent="0.25">
      <c r="B16" s="150" t="str">
        <f>B9</f>
        <v>TONNAY CHARENTE 3</v>
      </c>
      <c r="C16" s="151"/>
      <c r="D16" s="152"/>
      <c r="E16" s="53">
        <v>6</v>
      </c>
      <c r="F16" s="150" t="str">
        <f>B11</f>
        <v>PORT DES BARQUES 3</v>
      </c>
      <c r="G16" s="151"/>
      <c r="H16" s="151"/>
      <c r="I16" s="151"/>
      <c r="J16" s="151"/>
      <c r="K16" s="152"/>
      <c r="L16" s="57">
        <v>30</v>
      </c>
    </row>
    <row r="17" spans="2:12" ht="12.95" customHeight="1" x14ac:dyDescent="0.25">
      <c r="B17" s="150" t="str">
        <f>B10</f>
        <v>BORDS 2</v>
      </c>
      <c r="C17" s="151"/>
      <c r="D17" s="152"/>
      <c r="E17" s="54">
        <v>22</v>
      </c>
      <c r="F17" s="150" t="str">
        <f>B12</f>
        <v>AIGREFEUILLE 4</v>
      </c>
      <c r="G17" s="151"/>
      <c r="H17" s="151"/>
      <c r="I17" s="151"/>
      <c r="J17" s="151"/>
      <c r="K17" s="152"/>
      <c r="L17" s="57">
        <v>14</v>
      </c>
    </row>
    <row r="18" spans="2:12" ht="12.95" customHeight="1" thickBot="1" x14ac:dyDescent="0.3">
      <c r="B18" s="132" t="str">
        <f>F10</f>
        <v>ST XANDRE 6</v>
      </c>
      <c r="C18" s="133"/>
      <c r="D18" s="134"/>
      <c r="E18" s="55">
        <v>36</v>
      </c>
      <c r="F18" s="156" t="str">
        <f>F12</f>
        <v>LE THOU 2</v>
      </c>
      <c r="G18" s="157"/>
      <c r="H18" s="157"/>
      <c r="I18" s="157"/>
      <c r="J18" s="157"/>
      <c r="K18" s="158"/>
      <c r="L18" s="58">
        <v>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187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BORDS 2</v>
      </c>
      <c r="C21" s="165"/>
      <c r="D21" s="166"/>
      <c r="E21" s="52">
        <v>18</v>
      </c>
      <c r="F21" s="167" t="str">
        <f>B11</f>
        <v>PORT DES BARQUES 3</v>
      </c>
      <c r="G21" s="168"/>
      <c r="H21" s="168"/>
      <c r="I21" s="168"/>
      <c r="J21" s="168"/>
      <c r="K21" s="168"/>
      <c r="L21" s="56">
        <v>18</v>
      </c>
    </row>
    <row r="22" spans="2:12" ht="12.95" customHeight="1" x14ac:dyDescent="0.25">
      <c r="B22" s="150" t="str">
        <f>B9</f>
        <v>TONNAY CHARENTE 3</v>
      </c>
      <c r="C22" s="151"/>
      <c r="D22" s="152"/>
      <c r="E22" s="53">
        <v>16</v>
      </c>
      <c r="F22" s="150" t="str">
        <f>B12</f>
        <v>AIGREFEUILLE 4</v>
      </c>
      <c r="G22" s="151"/>
      <c r="H22" s="151"/>
      <c r="I22" s="151"/>
      <c r="J22" s="151"/>
      <c r="K22" s="152"/>
      <c r="L22" s="57">
        <v>20</v>
      </c>
    </row>
    <row r="23" spans="2:12" ht="12.95" customHeight="1" x14ac:dyDescent="0.25">
      <c r="B23" s="150" t="str">
        <f>F10</f>
        <v>ST XANDRE 6</v>
      </c>
      <c r="C23" s="151"/>
      <c r="D23" s="152"/>
      <c r="E23" s="54">
        <v>28</v>
      </c>
      <c r="F23" s="150" t="str">
        <f>F11</f>
        <v>AYTRE 2</v>
      </c>
      <c r="G23" s="151"/>
      <c r="H23" s="151"/>
      <c r="I23" s="151"/>
      <c r="J23" s="151"/>
      <c r="K23" s="152"/>
      <c r="L23" s="57">
        <v>8</v>
      </c>
    </row>
    <row r="24" spans="2:12" ht="12.95" customHeight="1" thickBot="1" x14ac:dyDescent="0.3">
      <c r="B24" s="132" t="str">
        <f>F9</f>
        <v>MARANS 3</v>
      </c>
      <c r="C24" s="133"/>
      <c r="D24" s="134"/>
      <c r="E24" s="55">
        <v>20</v>
      </c>
      <c r="F24" s="156" t="str">
        <f>F12</f>
        <v>LE THOU 2</v>
      </c>
      <c r="G24" s="157"/>
      <c r="H24" s="157"/>
      <c r="I24" s="157"/>
      <c r="J24" s="157"/>
      <c r="K24" s="158"/>
      <c r="L24" s="58">
        <v>16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187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ST XANDRE 6</v>
      </c>
      <c r="C27" s="142"/>
      <c r="D27" s="143"/>
      <c r="E27" s="52">
        <v>22</v>
      </c>
      <c r="F27" s="167" t="str">
        <f>F9</f>
        <v>MARANS 3</v>
      </c>
      <c r="G27" s="168"/>
      <c r="H27" s="168"/>
      <c r="I27" s="168"/>
      <c r="J27" s="168"/>
      <c r="K27" s="168"/>
      <c r="L27" s="56">
        <v>14</v>
      </c>
    </row>
    <row r="28" spans="2:12" ht="12.95" customHeight="1" x14ac:dyDescent="0.25">
      <c r="B28" s="150" t="str">
        <f>B9</f>
        <v>TONNAY CHARENTE 3</v>
      </c>
      <c r="C28" s="151"/>
      <c r="D28" s="152"/>
      <c r="E28" s="53">
        <v>22</v>
      </c>
      <c r="F28" s="128" t="str">
        <f>B10</f>
        <v>BORDS 2</v>
      </c>
      <c r="G28" s="129"/>
      <c r="H28" s="129"/>
      <c r="I28" s="129"/>
      <c r="J28" s="129"/>
      <c r="K28" s="130"/>
      <c r="L28" s="57">
        <v>14</v>
      </c>
    </row>
    <row r="29" spans="2:12" ht="12.95" customHeight="1" x14ac:dyDescent="0.25">
      <c r="B29" s="128" t="str">
        <f>F11</f>
        <v>AYTRE 2</v>
      </c>
      <c r="C29" s="129"/>
      <c r="D29" s="130"/>
      <c r="E29" s="54">
        <v>36</v>
      </c>
      <c r="F29" s="128" t="str">
        <f>B12</f>
        <v>AIGREFEUILLE 4</v>
      </c>
      <c r="G29" s="129"/>
      <c r="H29" s="129"/>
      <c r="I29" s="129"/>
      <c r="J29" s="129"/>
      <c r="K29" s="130"/>
      <c r="L29" s="57">
        <v>0</v>
      </c>
    </row>
    <row r="30" spans="2:12" ht="12.95" customHeight="1" thickBot="1" x14ac:dyDescent="0.3">
      <c r="B30" s="132" t="str">
        <f>B11</f>
        <v>PORT DES BARQUES 3</v>
      </c>
      <c r="C30" s="133"/>
      <c r="D30" s="134"/>
      <c r="E30" s="55">
        <v>24</v>
      </c>
      <c r="F30" s="156" t="str">
        <f>F12</f>
        <v>LE THOU 2</v>
      </c>
      <c r="G30" s="157"/>
      <c r="H30" s="157"/>
      <c r="I30" s="157"/>
      <c r="J30" s="157"/>
      <c r="K30" s="158"/>
      <c r="L30" s="58">
        <v>12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188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PORT DES BARQUES 3</v>
      </c>
      <c r="C33" s="165"/>
      <c r="D33" s="166"/>
      <c r="E33" s="52"/>
      <c r="F33" s="128" t="str">
        <f>B12</f>
        <v>AIGREFEUILLE 4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TONNAY CHARENTE 3</v>
      </c>
      <c r="C34" s="151"/>
      <c r="D34" s="152"/>
      <c r="E34" s="53"/>
      <c r="F34" s="150" t="str">
        <f>F10</f>
        <v>ST XANDRE 6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MARANS 3</v>
      </c>
      <c r="C35" s="129"/>
      <c r="D35" s="130"/>
      <c r="E35" s="54"/>
      <c r="F35" s="128" t="str">
        <f>B10</f>
        <v>BORDS 2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AYTRE 2</v>
      </c>
      <c r="C36" s="139"/>
      <c r="D36" s="169"/>
      <c r="E36" s="55"/>
      <c r="F36" s="156" t="str">
        <f>F12</f>
        <v>LE THOU 2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188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AIGREFEUILLE 4</v>
      </c>
      <c r="C39" s="165"/>
      <c r="D39" s="166"/>
      <c r="E39" s="52"/>
      <c r="F39" s="167" t="str">
        <f>F9</f>
        <v>MARANS 3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TONNAY CHARENTE 3</v>
      </c>
      <c r="C40" s="151"/>
      <c r="D40" s="152"/>
      <c r="E40" s="53"/>
      <c r="F40" s="150" t="str">
        <f>F11</f>
        <v>AYTRE 2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ST XANDRE 6</v>
      </c>
      <c r="C41" s="129"/>
      <c r="D41" s="130"/>
      <c r="E41" s="54"/>
      <c r="F41" s="128" t="str">
        <f>B11</f>
        <v>PORT DES BARQUES 3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BORDS 2</v>
      </c>
      <c r="C42" s="133"/>
      <c r="D42" s="134"/>
      <c r="E42" s="55"/>
      <c r="F42" s="156" t="str">
        <f>F12</f>
        <v>LE THOU 2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233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AYTRE 2</v>
      </c>
      <c r="C45" s="142"/>
      <c r="D45" s="143"/>
      <c r="E45" s="59"/>
      <c r="F45" s="144" t="str">
        <f>B10</f>
        <v>BORDS 2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MARANS 3</v>
      </c>
      <c r="C46" s="151"/>
      <c r="D46" s="152"/>
      <c r="E46" s="60"/>
      <c r="F46" s="128" t="str">
        <f>B11</f>
        <v>PORT DES BARQUES 3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ST XANDRE 6</v>
      </c>
      <c r="C47" s="129"/>
      <c r="D47" s="130"/>
      <c r="E47" s="61"/>
      <c r="F47" s="128" t="str">
        <f>B12</f>
        <v>AIGREFEUILLE 4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TONNAY CHARENTE 3</v>
      </c>
      <c r="C48" s="133"/>
      <c r="D48" s="134"/>
      <c r="E48" s="55"/>
      <c r="F48" s="135" t="str">
        <f>F12</f>
        <v>LE THOU 2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ST XANDRE 6</v>
      </c>
      <c r="C53" s="34"/>
      <c r="D53" s="20" t="str" cm="1">
        <f t="array" ref="D53">_xlfn.IFS(L10=0,"0",L10=18,"2",L10&gt;18,"3",L10&lt;18,"1")</f>
        <v>3</v>
      </c>
      <c r="E53" s="22">
        <f>L10-E10</f>
        <v>4</v>
      </c>
      <c r="F53" s="20" t="str" cm="1">
        <f t="array" ref="F53">_xlfn.IFS(E18=0,"0",E18=18,"2",E18&gt;18,"3",E18&lt;18,"1")</f>
        <v>3</v>
      </c>
      <c r="G53" s="22">
        <f>E18-L18</f>
        <v>36</v>
      </c>
      <c r="H53" s="20" t="str" cm="1">
        <f t="array" ref="H53">_xlfn.IFS(E23=0,"0",E23=18,"2",E23&gt;18,"3",E23&lt;18,"1")</f>
        <v>3</v>
      </c>
      <c r="I53" s="23">
        <f>E23-L23</f>
        <v>20</v>
      </c>
      <c r="J53" s="20" t="str" cm="1">
        <f t="array" ref="J53">_xlfn.IFS(E27=0,"0",E27=18,"2",E27&gt;18,"3",E27&lt;18,"1")</f>
        <v>3</v>
      </c>
      <c r="K53" s="22">
        <f>E27-L27</f>
        <v>8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12</v>
      </c>
      <c r="S53" s="17">
        <f t="shared" si="0"/>
        <v>68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AIGREFEUILLE 4</v>
      </c>
      <c r="C54" s="35"/>
      <c r="D54" s="20" t="str" cm="1">
        <f t="array" ref="D54">_xlfn.IFS(E12=0,"0",E12=18,"2",E12&gt;18,"3",E12&lt;18,"1")</f>
        <v>1</v>
      </c>
      <c r="E54" s="22">
        <f>E12-L12</f>
        <v>-20</v>
      </c>
      <c r="F54" s="20" t="str" cm="1">
        <f t="array" ref="F54">_xlfn.IFS(L17=0,"0",L17=18,"2",L17&gt;18,"3",L17&lt;18,"1")</f>
        <v>1</v>
      </c>
      <c r="G54" s="22">
        <f>L17-E17</f>
        <v>-8</v>
      </c>
      <c r="H54" s="20" t="str" cm="1">
        <f t="array" ref="H54">_xlfn.IFS(L22=0,"0",L22=18,"2",L22&gt;18,"3",L22&lt;18,"1")</f>
        <v>3</v>
      </c>
      <c r="I54" s="23">
        <f>L22-E22</f>
        <v>4</v>
      </c>
      <c r="J54" s="20" t="str" cm="1">
        <f t="array" ref="J54">_xlfn.IFS(L29=0,"0",L29=18,"2",L29&gt;18,"3",L29&lt;18,"1")</f>
        <v>0</v>
      </c>
      <c r="K54" s="22">
        <f>L29-E29</f>
        <v>-36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5</v>
      </c>
      <c r="S54" s="17">
        <f t="shared" si="0"/>
        <v>-60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TONNAY CHARENTE 3</v>
      </c>
      <c r="C55" s="36"/>
      <c r="D55" s="20" t="str" cm="1">
        <f t="array" ref="D55">_xlfn.IFS(E9=0,"0",E9=18,"2",E9&gt;18,"3",E9&lt;18,"1")</f>
        <v>1</v>
      </c>
      <c r="E55" s="22">
        <f>E9-L9</f>
        <v>-4</v>
      </c>
      <c r="F55" s="20" t="str" cm="1">
        <f t="array" ref="F55">_xlfn.IFS(E16=0,"0",E16=18,"2",E16&gt;18,"3",E16&lt;18,"1")</f>
        <v>1</v>
      </c>
      <c r="G55" s="22">
        <f>E16-L16</f>
        <v>-24</v>
      </c>
      <c r="H55" s="20" t="str" cm="1">
        <f t="array" ref="H55">_xlfn.IFS(E22=0,"0",E22=18,"2",E22&gt;18,"3",E22&lt;18,"1")</f>
        <v>1</v>
      </c>
      <c r="I55" s="23">
        <f>E22-L22</f>
        <v>-4</v>
      </c>
      <c r="J55" s="20" t="str" cm="1">
        <f t="array" ref="J55">_xlfn.IFS(E30=0,"0",E30=18,"2",E30&gt;18,"3",E30&lt;18,"1")</f>
        <v>3</v>
      </c>
      <c r="K55" s="22">
        <f>E28-L28</f>
        <v>8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6</v>
      </c>
      <c r="S55" s="17">
        <f t="shared" si="0"/>
        <v>-24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PORT DES BARQUES 3</v>
      </c>
      <c r="C56" s="34"/>
      <c r="D56" s="20" t="str" cm="1">
        <f t="array" ref="D56">_xlfn.IFS(E11=0,"0",E11=18,"2",E11&gt;18,"3",E11&lt;18,"1")</f>
        <v>1</v>
      </c>
      <c r="E56" s="22">
        <f>E11-L11</f>
        <v>-24</v>
      </c>
      <c r="F56" s="20" t="str" cm="1">
        <f t="array" ref="F56">_xlfn.IFS(L16=0,"0",L16=18,"2",L16&gt;18,"3",L16&lt;18,"1")</f>
        <v>3</v>
      </c>
      <c r="G56" s="22">
        <f>L16-E16</f>
        <v>24</v>
      </c>
      <c r="H56" s="20" t="str" cm="1">
        <f t="array" ref="H56">_xlfn.IFS(L21=0,"0",L21=18,"2",L21&gt;18,"3",L21&lt;18,"1")</f>
        <v>2</v>
      </c>
      <c r="I56" s="23">
        <f>L21-E21</f>
        <v>0</v>
      </c>
      <c r="J56" s="20" t="str" cm="1">
        <f t="array" ref="J56">_xlfn.IFS(E30=0,"0",E30=18,"2",E30&gt;18,"3",E30&lt;18,"1")</f>
        <v>3</v>
      </c>
      <c r="K56" s="22">
        <f>E30-L30</f>
        <v>12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9</v>
      </c>
      <c r="S56" s="17">
        <f t="shared" si="0"/>
        <v>12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AYTRE 2</v>
      </c>
      <c r="C57" s="34"/>
      <c r="D57" s="20" t="str" cm="1">
        <f t="array" ref="D57">_xlfn.IFS(L11=0,"0",L11=18,"2",L11&gt;18,"3",L11&lt;18,"1")</f>
        <v>3</v>
      </c>
      <c r="E57" s="22">
        <f>L11-E11</f>
        <v>24</v>
      </c>
      <c r="F57" s="20" t="str" cm="1">
        <f t="array" ref="F57">_xlfn.IFS(L15=0,"0",L15=18,"2",L15&gt;18,"3",L15&lt;18,"1")</f>
        <v>3</v>
      </c>
      <c r="G57" s="22">
        <f>L15-E15</f>
        <v>20</v>
      </c>
      <c r="H57" s="20" t="str" cm="1">
        <f t="array" ref="H57">_xlfn.IFS(L23=0,"0",L23=18,"2",L23&gt;18,"3",L23&lt;18,"1")</f>
        <v>1</v>
      </c>
      <c r="I57" s="23">
        <f>L23-E23</f>
        <v>-20</v>
      </c>
      <c r="J57" s="20" t="str" cm="1">
        <f t="array" ref="J57">_xlfn.IFS(E29=0,"0",E29=18,"2",E29&gt;18,"3",E29&lt;18,"1")</f>
        <v>3</v>
      </c>
      <c r="K57" s="22">
        <f>E29-L29</f>
        <v>36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10</v>
      </c>
      <c r="S57" s="17">
        <f t="shared" si="0"/>
        <v>60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MARANS 3</v>
      </c>
      <c r="C58" s="34"/>
      <c r="D58" s="20" t="str" cm="1">
        <f t="array" ref="D58">_xlfn.IFS(L9=0,"0",L9=18,"2",L9&gt;18,"3",L9&lt;18,"1")</f>
        <v>3</v>
      </c>
      <c r="E58" s="22">
        <f>L9-E9</f>
        <v>4</v>
      </c>
      <c r="F58" s="20" t="str" cm="1">
        <f t="array" ref="F58">_xlfn.IFS(E15=0,"0",E15=18,"2",E15&gt;18,"3",E15&lt;18,"1")</f>
        <v>1</v>
      </c>
      <c r="G58" s="22">
        <f>E15-L15</f>
        <v>-20</v>
      </c>
      <c r="H58" s="20" t="str" cm="1">
        <f t="array" ref="H58">_xlfn.IFS(E24=0,"0",E24=18,"2",E24&gt;18,"3",E24&lt;18,"1")</f>
        <v>3</v>
      </c>
      <c r="I58" s="23">
        <f>E24-L24</f>
        <v>4</v>
      </c>
      <c r="J58" s="20" t="str" cm="1">
        <f t="array" ref="J58">_xlfn.IFS(L27=0,"0",L27=18,"2",L27&gt;18,"3",L27&lt;18,"1")</f>
        <v>1</v>
      </c>
      <c r="K58" s="22">
        <f>L27-E27</f>
        <v>-8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8</v>
      </c>
      <c r="S58" s="17">
        <f t="shared" si="0"/>
        <v>-20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BORDS 2</v>
      </c>
      <c r="C59" s="65"/>
      <c r="D59" s="66" t="str" cm="1">
        <f t="array" ref="D59">_xlfn.IFS(E10=0,"0",E10=18,"2",E10&gt;18,"3",E10&lt;18,"1")</f>
        <v>1</v>
      </c>
      <c r="E59" s="67">
        <f>E10-L10</f>
        <v>-4</v>
      </c>
      <c r="F59" s="66" t="str" cm="1">
        <f t="array" ref="F59">_xlfn.IFS(E17=0,"0",E17=18,"2",E17&gt;18,"3",E17&lt;18,"1")</f>
        <v>3</v>
      </c>
      <c r="G59" s="67">
        <f>E17-L17</f>
        <v>8</v>
      </c>
      <c r="H59" s="66" t="str" cm="1">
        <f t="array" ref="H59">_xlfn.IFS(E21=0,"0",E21=18,"2",E21&gt;18,"3",E21&lt;18,"1")</f>
        <v>2</v>
      </c>
      <c r="I59" s="68">
        <f>E21-L21</f>
        <v>0</v>
      </c>
      <c r="J59" s="66" t="str" cm="1">
        <f t="array" ref="J59">_xlfn.IFS(L28=0,"0",L28=18,"2",L28&gt;18,"3",L28&lt;18,"1")</f>
        <v>1</v>
      </c>
      <c r="K59" s="67">
        <f>L28-E28</f>
        <v>-8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7</v>
      </c>
      <c r="S59" s="70">
        <f t="shared" si="0"/>
        <v>-4</v>
      </c>
    </row>
    <row r="60" spans="1:38" ht="15.75" hidden="1" customHeight="1" thickBot="1" x14ac:dyDescent="0.3">
      <c r="A60" s="25">
        <v>8</v>
      </c>
      <c r="B60" s="71" t="str">
        <f>F12</f>
        <v>LE THOU 2</v>
      </c>
      <c r="C60" s="72"/>
      <c r="D60" s="21" t="str" cm="1">
        <f t="array" ref="D60">_xlfn.IFS(L12=0,"0",L12=18,"2",L12&gt;18,"3",L12&lt;18,"1")</f>
        <v>3</v>
      </c>
      <c r="E60" s="24">
        <f>L12-E12</f>
        <v>20</v>
      </c>
      <c r="F60" s="21" t="str" cm="1">
        <f t="array" ref="F60">_xlfn.IFS(L18=0,"0",L18=18,"2",L18&gt;18,"3",L18&lt;18,"1")</f>
        <v>0</v>
      </c>
      <c r="G60" s="24">
        <f>L18-E18</f>
        <v>-36</v>
      </c>
      <c r="H60" s="21" t="str" cm="1">
        <f t="array" ref="H60">_xlfn.IFS(L24=0,"0",L24=18,"2",L24&gt;18,"3",L24&lt;18,"1")</f>
        <v>1</v>
      </c>
      <c r="I60" s="24">
        <f>L24-E24</f>
        <v>-4</v>
      </c>
      <c r="J60" s="21" t="str" cm="1">
        <f t="array" ref="J60">_xlfn.IFS(L30=0,"0",L30=18,"2",L30&gt;18,"3",L30&lt;18,"1")</f>
        <v>1</v>
      </c>
      <c r="K60" s="24">
        <f>L30-E30</f>
        <v>-12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5</v>
      </c>
      <c r="S60" s="19">
        <f t="shared" si="0"/>
        <v>-32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ST XANDRE 6</v>
      </c>
      <c r="C66" s="40">
        <v>0</v>
      </c>
      <c r="D66" s="43" t="str">
        <v>3</v>
      </c>
      <c r="E66" s="44">
        <v>4</v>
      </c>
      <c r="F66" s="43" t="str">
        <v>3</v>
      </c>
      <c r="G66" s="44">
        <v>36</v>
      </c>
      <c r="H66" s="43" t="str">
        <v>3</v>
      </c>
      <c r="I66" s="44">
        <v>20</v>
      </c>
      <c r="J66" s="43" t="str">
        <v>3</v>
      </c>
      <c r="K66" s="44">
        <v>8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68</v>
      </c>
    </row>
    <row r="67" spans="1:19" ht="15.75" thickBot="1" x14ac:dyDescent="0.3">
      <c r="A67" s="78">
        <v>2</v>
      </c>
      <c r="B67" s="38" t="str">
        <v>AYTRE 2</v>
      </c>
      <c r="C67" s="41">
        <v>0</v>
      </c>
      <c r="D67" s="46" t="str">
        <v>3</v>
      </c>
      <c r="E67" s="47">
        <v>24</v>
      </c>
      <c r="F67" s="46" t="str">
        <v>3</v>
      </c>
      <c r="G67" s="47">
        <v>20</v>
      </c>
      <c r="H67" s="46" t="str">
        <v>1</v>
      </c>
      <c r="I67" s="47">
        <v>-20</v>
      </c>
      <c r="J67" s="46" t="str">
        <v>3</v>
      </c>
      <c r="K67" s="47">
        <v>36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10</v>
      </c>
      <c r="S67" s="48">
        <v>60</v>
      </c>
    </row>
    <row r="68" spans="1:19" ht="15.75" thickBot="1" x14ac:dyDescent="0.3">
      <c r="A68" s="78">
        <v>3</v>
      </c>
      <c r="B68" s="38" t="str">
        <v>PORT DES BARQUES 3</v>
      </c>
      <c r="C68" s="41">
        <v>0</v>
      </c>
      <c r="D68" s="46" t="str">
        <v>1</v>
      </c>
      <c r="E68" s="47">
        <v>-24</v>
      </c>
      <c r="F68" s="46" t="str">
        <v>3</v>
      </c>
      <c r="G68" s="47">
        <v>24</v>
      </c>
      <c r="H68" s="46" t="str">
        <v>2</v>
      </c>
      <c r="I68" s="47">
        <v>0</v>
      </c>
      <c r="J68" s="46" t="str">
        <v>3</v>
      </c>
      <c r="K68" s="47">
        <v>12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9</v>
      </c>
      <c r="S68" s="48">
        <v>12</v>
      </c>
    </row>
    <row r="69" spans="1:19" ht="15.75" thickBot="1" x14ac:dyDescent="0.3">
      <c r="A69" s="78">
        <v>4</v>
      </c>
      <c r="B69" s="38" t="str">
        <v>MARANS 3</v>
      </c>
      <c r="C69" s="41">
        <v>0</v>
      </c>
      <c r="D69" s="46" t="str">
        <v>3</v>
      </c>
      <c r="E69" s="47">
        <v>4</v>
      </c>
      <c r="F69" s="46" t="str">
        <v>1</v>
      </c>
      <c r="G69" s="47">
        <v>-20</v>
      </c>
      <c r="H69" s="46" t="str">
        <v>3</v>
      </c>
      <c r="I69" s="47">
        <v>4</v>
      </c>
      <c r="J69" s="46" t="str">
        <v>1</v>
      </c>
      <c r="K69" s="47">
        <v>-8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8</v>
      </c>
      <c r="S69" s="48">
        <v>-20</v>
      </c>
    </row>
    <row r="70" spans="1:19" ht="15.75" thickBot="1" x14ac:dyDescent="0.3">
      <c r="A70" s="78">
        <v>5</v>
      </c>
      <c r="B70" s="38" t="str">
        <v>BORDS 2</v>
      </c>
      <c r="C70" s="41">
        <v>0</v>
      </c>
      <c r="D70" s="46" t="str">
        <v>1</v>
      </c>
      <c r="E70" s="47">
        <v>-4</v>
      </c>
      <c r="F70" s="46" t="str">
        <v>3</v>
      </c>
      <c r="G70" s="47">
        <v>8</v>
      </c>
      <c r="H70" s="46" t="str">
        <v>2</v>
      </c>
      <c r="I70" s="47">
        <v>0</v>
      </c>
      <c r="J70" s="46" t="str">
        <v>1</v>
      </c>
      <c r="K70" s="47">
        <v>-8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7</v>
      </c>
      <c r="S70" s="48">
        <v>-4</v>
      </c>
    </row>
    <row r="71" spans="1:19" ht="15.75" thickBot="1" x14ac:dyDescent="0.3">
      <c r="A71" s="78">
        <v>6</v>
      </c>
      <c r="B71" s="38" t="str">
        <v>TONNAY CHARENTE 3</v>
      </c>
      <c r="C71" s="41">
        <v>0</v>
      </c>
      <c r="D71" s="46" t="str">
        <v>1</v>
      </c>
      <c r="E71" s="47">
        <v>-4</v>
      </c>
      <c r="F71" s="46" t="str">
        <v>1</v>
      </c>
      <c r="G71" s="47">
        <v>-24</v>
      </c>
      <c r="H71" s="46" t="str">
        <v>1</v>
      </c>
      <c r="I71" s="47">
        <v>-4</v>
      </c>
      <c r="J71" s="46" t="str">
        <v>3</v>
      </c>
      <c r="K71" s="47">
        <v>8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6</v>
      </c>
      <c r="S71" s="48">
        <v>-24</v>
      </c>
    </row>
    <row r="72" spans="1:19" ht="15.75" thickBot="1" x14ac:dyDescent="0.3">
      <c r="A72" s="78">
        <v>7</v>
      </c>
      <c r="B72" s="38" t="str">
        <v>LE THOU 2</v>
      </c>
      <c r="C72" s="42">
        <v>0</v>
      </c>
      <c r="D72" s="75" t="str">
        <v>3</v>
      </c>
      <c r="E72" s="76">
        <v>20</v>
      </c>
      <c r="F72" s="75" t="str">
        <v>0</v>
      </c>
      <c r="G72" s="76">
        <v>-36</v>
      </c>
      <c r="H72" s="75" t="str">
        <v>1</v>
      </c>
      <c r="I72" s="76">
        <v>-4</v>
      </c>
      <c r="J72" s="75" t="str">
        <v>1</v>
      </c>
      <c r="K72" s="76">
        <v>-12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5</v>
      </c>
      <c r="S72" s="77">
        <v>-32</v>
      </c>
    </row>
    <row r="73" spans="1:19" ht="15.75" thickBot="1" x14ac:dyDescent="0.3">
      <c r="A73" s="78">
        <v>8</v>
      </c>
      <c r="B73" s="39" t="str">
        <v>AIGREFEUILLE 4</v>
      </c>
      <c r="C73" s="30">
        <v>0</v>
      </c>
      <c r="D73" s="49" t="str">
        <v>1</v>
      </c>
      <c r="E73" s="50">
        <v>-20</v>
      </c>
      <c r="F73" s="49" t="str">
        <v>1</v>
      </c>
      <c r="G73" s="50">
        <v>-8</v>
      </c>
      <c r="H73" s="49" t="str">
        <v>3</v>
      </c>
      <c r="I73" s="50">
        <v>4</v>
      </c>
      <c r="J73" s="49" t="str">
        <v>0</v>
      </c>
      <c r="K73" s="50">
        <v>-36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5</v>
      </c>
      <c r="S73" s="84">
        <v>-60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61" priority="2" operator="containsText" text="Exempt">
      <formula>NOT(ISERROR(SEARCH("Exempt",B73)))</formula>
    </cfRule>
  </conditionalFormatting>
  <conditionalFormatting sqref="C60:S60">
    <cfRule type="containsText" dxfId="60" priority="3" operator="containsText" text="Exempt">
      <formula>NOT(ISERROR(SEARCH("Exempt",C60)))</formula>
    </cfRule>
  </conditionalFormatting>
  <conditionalFormatting sqref="D73:S73">
    <cfRule type="expression" dxfId="59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AL76"/>
  <sheetViews>
    <sheetView topLeftCell="A4" zoomScale="98" zoomScaleNormal="98" workbookViewId="0">
      <selection activeCell="E18" sqref="E18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117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189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118</v>
      </c>
      <c r="C9" s="182"/>
      <c r="D9" s="183"/>
      <c r="E9" s="52">
        <v>2</v>
      </c>
      <c r="F9" s="184" t="s">
        <v>122</v>
      </c>
      <c r="G9" s="185"/>
      <c r="H9" s="185"/>
      <c r="I9" s="185"/>
      <c r="J9" s="185"/>
      <c r="K9" s="185"/>
      <c r="L9" s="56">
        <v>34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119</v>
      </c>
      <c r="C10" s="172"/>
      <c r="D10" s="173"/>
      <c r="E10" s="53">
        <v>2</v>
      </c>
      <c r="F10" s="171" t="s">
        <v>123</v>
      </c>
      <c r="G10" s="172"/>
      <c r="H10" s="172"/>
      <c r="I10" s="172"/>
      <c r="J10" s="172"/>
      <c r="K10" s="173"/>
      <c r="L10" s="57">
        <v>34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120</v>
      </c>
      <c r="C11" s="172"/>
      <c r="D11" s="173"/>
      <c r="E11" s="54">
        <v>16</v>
      </c>
      <c r="F11" s="171" t="s">
        <v>198</v>
      </c>
      <c r="G11" s="172"/>
      <c r="H11" s="172"/>
      <c r="I11" s="172"/>
      <c r="J11" s="172"/>
      <c r="K11" s="173"/>
      <c r="L11" s="57">
        <v>20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121</v>
      </c>
      <c r="C12" s="176"/>
      <c r="D12" s="177"/>
      <c r="E12" s="55">
        <v>30</v>
      </c>
      <c r="F12" s="178" t="s">
        <v>124</v>
      </c>
      <c r="G12" s="179"/>
      <c r="H12" s="179"/>
      <c r="I12" s="179"/>
      <c r="J12" s="179"/>
      <c r="K12" s="180"/>
      <c r="L12" s="58">
        <v>6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189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ST GEORGES DIDONNE 3</v>
      </c>
      <c r="C15" s="168"/>
      <c r="D15" s="170"/>
      <c r="E15" s="52">
        <v>34</v>
      </c>
      <c r="F15" s="150" t="str">
        <f>F11</f>
        <v>LE CHÂTEAU D OLERON 1</v>
      </c>
      <c r="G15" s="151"/>
      <c r="H15" s="151"/>
      <c r="I15" s="151"/>
      <c r="J15" s="151"/>
      <c r="K15" s="152"/>
      <c r="L15" s="56">
        <v>2</v>
      </c>
    </row>
    <row r="16" spans="2:19" ht="12.95" customHeight="1" x14ac:dyDescent="0.25">
      <c r="B16" s="150" t="str">
        <f>B9</f>
        <v>LES MATHES 3</v>
      </c>
      <c r="C16" s="151"/>
      <c r="D16" s="152"/>
      <c r="E16" s="53">
        <v>14</v>
      </c>
      <c r="F16" s="150" t="str">
        <f>B11</f>
        <v>SAUJON VAUX 3</v>
      </c>
      <c r="G16" s="151"/>
      <c r="H16" s="151"/>
      <c r="I16" s="151"/>
      <c r="J16" s="151"/>
      <c r="K16" s="152"/>
      <c r="L16" s="57">
        <v>22</v>
      </c>
    </row>
    <row r="17" spans="2:12" ht="12.95" customHeight="1" x14ac:dyDescent="0.25">
      <c r="B17" s="150" t="str">
        <f>B10</f>
        <v>BREUILLET 2</v>
      </c>
      <c r="C17" s="151"/>
      <c r="D17" s="152"/>
      <c r="E17" s="54">
        <v>6</v>
      </c>
      <c r="F17" s="150" t="str">
        <f>B12</f>
        <v>ST PALAIS 1</v>
      </c>
      <c r="G17" s="151"/>
      <c r="H17" s="151"/>
      <c r="I17" s="151"/>
      <c r="J17" s="151"/>
      <c r="K17" s="152"/>
      <c r="L17" s="57">
        <v>30</v>
      </c>
    </row>
    <row r="18" spans="2:12" ht="12.95" customHeight="1" thickBot="1" x14ac:dyDescent="0.3">
      <c r="B18" s="132" t="str">
        <f>F10</f>
        <v>ROYAN 2</v>
      </c>
      <c r="C18" s="133"/>
      <c r="D18" s="134"/>
      <c r="E18" s="55">
        <v>36</v>
      </c>
      <c r="F18" s="156" t="str">
        <f>F12</f>
        <v>DOLUS OLERON 3</v>
      </c>
      <c r="G18" s="157"/>
      <c r="H18" s="157"/>
      <c r="I18" s="157"/>
      <c r="J18" s="157"/>
      <c r="K18" s="158"/>
      <c r="L18" s="58">
        <v>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172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BREUILLET 2</v>
      </c>
      <c r="C21" s="165"/>
      <c r="D21" s="166"/>
      <c r="E21" s="52">
        <v>24</v>
      </c>
      <c r="F21" s="167" t="str">
        <f>B11</f>
        <v>SAUJON VAUX 3</v>
      </c>
      <c r="G21" s="168"/>
      <c r="H21" s="168"/>
      <c r="I21" s="168"/>
      <c r="J21" s="168"/>
      <c r="K21" s="168"/>
      <c r="L21" s="56">
        <v>12</v>
      </c>
    </row>
    <row r="22" spans="2:12" ht="12.95" customHeight="1" x14ac:dyDescent="0.25">
      <c r="B22" s="150" t="str">
        <f>B9</f>
        <v>LES MATHES 3</v>
      </c>
      <c r="C22" s="151"/>
      <c r="D22" s="152"/>
      <c r="E22" s="53">
        <v>14</v>
      </c>
      <c r="F22" s="150" t="str">
        <f>B12</f>
        <v>ST PALAIS 1</v>
      </c>
      <c r="G22" s="151"/>
      <c r="H22" s="151"/>
      <c r="I22" s="151"/>
      <c r="J22" s="151"/>
      <c r="K22" s="152"/>
      <c r="L22" s="57">
        <v>22</v>
      </c>
    </row>
    <row r="23" spans="2:12" ht="12.95" customHeight="1" x14ac:dyDescent="0.25">
      <c r="B23" s="150" t="str">
        <f>F10</f>
        <v>ROYAN 2</v>
      </c>
      <c r="C23" s="151"/>
      <c r="D23" s="152"/>
      <c r="E23" s="54">
        <v>34</v>
      </c>
      <c r="F23" s="150" t="str">
        <f>F11</f>
        <v>LE CHÂTEAU D OLERON 1</v>
      </c>
      <c r="G23" s="151"/>
      <c r="H23" s="151"/>
      <c r="I23" s="151"/>
      <c r="J23" s="151"/>
      <c r="K23" s="152"/>
      <c r="L23" s="57">
        <v>2</v>
      </c>
    </row>
    <row r="24" spans="2:12" ht="12.95" customHeight="1" thickBot="1" x14ac:dyDescent="0.3">
      <c r="B24" s="132" t="str">
        <f>F9</f>
        <v>ST GEORGES DIDONNE 3</v>
      </c>
      <c r="C24" s="133"/>
      <c r="D24" s="134"/>
      <c r="E24" s="55">
        <v>30</v>
      </c>
      <c r="F24" s="156" t="str">
        <f>F12</f>
        <v>DOLUS OLERON 3</v>
      </c>
      <c r="G24" s="157"/>
      <c r="H24" s="157"/>
      <c r="I24" s="157"/>
      <c r="J24" s="157"/>
      <c r="K24" s="158"/>
      <c r="L24" s="58">
        <v>6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172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ROYAN 2</v>
      </c>
      <c r="C27" s="142"/>
      <c r="D27" s="143"/>
      <c r="E27" s="52">
        <v>22</v>
      </c>
      <c r="F27" s="167" t="str">
        <f>F9</f>
        <v>ST GEORGES DIDONNE 3</v>
      </c>
      <c r="G27" s="168"/>
      <c r="H27" s="168"/>
      <c r="I27" s="168"/>
      <c r="J27" s="168"/>
      <c r="K27" s="168"/>
      <c r="L27" s="56">
        <v>14</v>
      </c>
    </row>
    <row r="28" spans="2:12" ht="12.95" customHeight="1" x14ac:dyDescent="0.25">
      <c r="B28" s="150" t="str">
        <f>B9</f>
        <v>LES MATHES 3</v>
      </c>
      <c r="C28" s="151"/>
      <c r="D28" s="152"/>
      <c r="E28" s="53">
        <v>22</v>
      </c>
      <c r="F28" s="128" t="str">
        <f>B10</f>
        <v>BREUILLET 2</v>
      </c>
      <c r="G28" s="129"/>
      <c r="H28" s="129"/>
      <c r="I28" s="129"/>
      <c r="J28" s="129"/>
      <c r="K28" s="130"/>
      <c r="L28" s="57">
        <v>14</v>
      </c>
    </row>
    <row r="29" spans="2:12" ht="12.95" customHeight="1" x14ac:dyDescent="0.25">
      <c r="B29" s="128" t="str">
        <f>F11</f>
        <v>LE CHÂTEAU D OLERON 1</v>
      </c>
      <c r="C29" s="129"/>
      <c r="D29" s="130"/>
      <c r="E29" s="54">
        <v>6</v>
      </c>
      <c r="F29" s="128" t="str">
        <f>B12</f>
        <v>ST PALAIS 1</v>
      </c>
      <c r="G29" s="129"/>
      <c r="H29" s="129"/>
      <c r="I29" s="129"/>
      <c r="J29" s="129"/>
      <c r="K29" s="130"/>
      <c r="L29" s="57">
        <v>30</v>
      </c>
    </row>
    <row r="30" spans="2:12" ht="12.95" customHeight="1" thickBot="1" x14ac:dyDescent="0.3">
      <c r="B30" s="132" t="str">
        <f>B11</f>
        <v>SAUJON VAUX 3</v>
      </c>
      <c r="C30" s="133"/>
      <c r="D30" s="134"/>
      <c r="E30" s="55">
        <v>26</v>
      </c>
      <c r="F30" s="156" t="str">
        <f>F12</f>
        <v>DOLUS OLERON 3</v>
      </c>
      <c r="G30" s="157"/>
      <c r="H30" s="157"/>
      <c r="I30" s="157"/>
      <c r="J30" s="157"/>
      <c r="K30" s="158"/>
      <c r="L30" s="58">
        <v>10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226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SAUJON VAUX 3</v>
      </c>
      <c r="C33" s="165"/>
      <c r="D33" s="166"/>
      <c r="E33" s="52"/>
      <c r="F33" s="128" t="str">
        <f>B12</f>
        <v>ST PALAIS 1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LES MATHES 3</v>
      </c>
      <c r="C34" s="151"/>
      <c r="D34" s="152"/>
      <c r="E34" s="53"/>
      <c r="F34" s="150" t="str">
        <f>F10</f>
        <v>ROYAN 2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ST GEORGES DIDONNE 3</v>
      </c>
      <c r="C35" s="129"/>
      <c r="D35" s="130"/>
      <c r="E35" s="54"/>
      <c r="F35" s="128" t="str">
        <f>B10</f>
        <v>BREUILLET 2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LE CHÂTEAU D OLERON 1</v>
      </c>
      <c r="C36" s="139"/>
      <c r="D36" s="169"/>
      <c r="E36" s="55"/>
      <c r="F36" s="156" t="str">
        <f>F12</f>
        <v>DOLUS OLERON 3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226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ST PALAIS 1</v>
      </c>
      <c r="C39" s="165"/>
      <c r="D39" s="166"/>
      <c r="E39" s="52"/>
      <c r="F39" s="167" t="str">
        <f>F9</f>
        <v>ST GEORGES DIDONNE 3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LES MATHES 3</v>
      </c>
      <c r="C40" s="151"/>
      <c r="D40" s="152"/>
      <c r="E40" s="53"/>
      <c r="F40" s="150" t="str">
        <f>F11</f>
        <v>LE CHÂTEAU D OLERON 1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ROYAN 2</v>
      </c>
      <c r="C41" s="129"/>
      <c r="D41" s="130"/>
      <c r="E41" s="54"/>
      <c r="F41" s="128" t="str">
        <f>B11</f>
        <v>SAUJON VAUX 3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BREUILLET 2</v>
      </c>
      <c r="C42" s="133"/>
      <c r="D42" s="134"/>
      <c r="E42" s="55"/>
      <c r="F42" s="156" t="str">
        <f>F12</f>
        <v>DOLUS OLERON 3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175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LE CHÂTEAU D OLERON 1</v>
      </c>
      <c r="C45" s="142"/>
      <c r="D45" s="143"/>
      <c r="E45" s="59"/>
      <c r="F45" s="144" t="str">
        <f>B10</f>
        <v>BREUILLET 2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ST GEORGES DIDONNE 3</v>
      </c>
      <c r="C46" s="151"/>
      <c r="D46" s="152"/>
      <c r="E46" s="60"/>
      <c r="F46" s="128" t="str">
        <f>B11</f>
        <v>SAUJON VAUX 3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ROYAN 2</v>
      </c>
      <c r="C47" s="129"/>
      <c r="D47" s="130"/>
      <c r="E47" s="61"/>
      <c r="F47" s="128" t="str">
        <f>B12</f>
        <v>ST PALAIS 1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LES MATHES 3</v>
      </c>
      <c r="C48" s="133"/>
      <c r="D48" s="134"/>
      <c r="E48" s="55"/>
      <c r="F48" s="135" t="str">
        <f>F12</f>
        <v>DOLUS OLERON 3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ROYAN 2</v>
      </c>
      <c r="C53" s="34"/>
      <c r="D53" s="20" t="str" cm="1">
        <f t="array" ref="D53">_xlfn.IFS(L10=0,"0",L10=18,"2",L10&gt;18,"3",L10&lt;18,"1")</f>
        <v>3</v>
      </c>
      <c r="E53" s="22">
        <f>L10-E10</f>
        <v>32</v>
      </c>
      <c r="F53" s="20" t="str" cm="1">
        <f t="array" ref="F53">_xlfn.IFS(E18=0,"0",E18=18,"2",E18&gt;18,"3",E18&lt;18,"1")</f>
        <v>3</v>
      </c>
      <c r="G53" s="22">
        <f>E18-L18</f>
        <v>36</v>
      </c>
      <c r="H53" s="20" t="str" cm="1">
        <f t="array" ref="H53">_xlfn.IFS(E23=0,"0",E23=18,"2",E23&gt;18,"3",E23&lt;18,"1")</f>
        <v>3</v>
      </c>
      <c r="I53" s="23">
        <f>E23-L23</f>
        <v>32</v>
      </c>
      <c r="J53" s="20" t="str" cm="1">
        <f t="array" ref="J53">_xlfn.IFS(E27=0,"0",E27=18,"2",E27&gt;18,"3",E27&lt;18,"1")</f>
        <v>3</v>
      </c>
      <c r="K53" s="22">
        <f>E27-L27</f>
        <v>8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12</v>
      </c>
      <c r="S53" s="17">
        <f t="shared" si="0"/>
        <v>108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ST PALAIS 1</v>
      </c>
      <c r="C54" s="35"/>
      <c r="D54" s="20" t="str" cm="1">
        <f t="array" ref="D54">_xlfn.IFS(E12=0,"0",E12=18,"2",E12&gt;18,"3",E12&lt;18,"1")</f>
        <v>3</v>
      </c>
      <c r="E54" s="22">
        <f>E12-L12</f>
        <v>24</v>
      </c>
      <c r="F54" s="20" t="str" cm="1">
        <f t="array" ref="F54">_xlfn.IFS(L17=0,"0",L17=18,"2",L17&gt;18,"3",L17&lt;18,"1")</f>
        <v>3</v>
      </c>
      <c r="G54" s="22">
        <f>L17-E17</f>
        <v>24</v>
      </c>
      <c r="H54" s="20" t="str" cm="1">
        <f t="array" ref="H54">_xlfn.IFS(L22=0,"0",L22=18,"2",L22&gt;18,"3",L22&lt;18,"1")</f>
        <v>3</v>
      </c>
      <c r="I54" s="23">
        <f>L22-E22</f>
        <v>8</v>
      </c>
      <c r="J54" s="20" t="str" cm="1">
        <f t="array" ref="J54">_xlfn.IFS(L29=0,"0",L29=18,"2",L29&gt;18,"3",L29&lt;18,"1")</f>
        <v>3</v>
      </c>
      <c r="K54" s="22">
        <f>L29-E29</f>
        <v>24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12</v>
      </c>
      <c r="S54" s="17">
        <f t="shared" si="0"/>
        <v>80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LES MATHES 3</v>
      </c>
      <c r="C55" s="36"/>
      <c r="D55" s="20" t="str" cm="1">
        <f t="array" ref="D55">_xlfn.IFS(E9=0,"0",E9=18,"2",E9&gt;18,"3",E9&lt;18,"1")</f>
        <v>1</v>
      </c>
      <c r="E55" s="22">
        <f>E9-L9</f>
        <v>-32</v>
      </c>
      <c r="F55" s="20" t="str" cm="1">
        <f t="array" ref="F55">_xlfn.IFS(E16=0,"0",E16=18,"2",E16&gt;18,"3",E16&lt;18,"1")</f>
        <v>1</v>
      </c>
      <c r="G55" s="22">
        <f>E16-L16</f>
        <v>-8</v>
      </c>
      <c r="H55" s="20" t="str" cm="1">
        <f t="array" ref="H55">_xlfn.IFS(E22=0,"0",E22=18,"2",E22&gt;18,"3",E22&lt;18,"1")</f>
        <v>1</v>
      </c>
      <c r="I55" s="23">
        <f>E22-L22</f>
        <v>-8</v>
      </c>
      <c r="J55" s="20" t="str" cm="1">
        <f t="array" ref="J55">_xlfn.IFS(E30=0,"0",E30=18,"2",E30&gt;18,"3",E30&lt;18,"1")</f>
        <v>3</v>
      </c>
      <c r="K55" s="22">
        <f>E28-L28</f>
        <v>8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6</v>
      </c>
      <c r="S55" s="17">
        <f t="shared" si="0"/>
        <v>-40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SAUJON VAUX 3</v>
      </c>
      <c r="C56" s="34"/>
      <c r="D56" s="20" t="str" cm="1">
        <f t="array" ref="D56">_xlfn.IFS(E11=0,"0",E11=18,"2",E11&gt;18,"3",E11&lt;18,"1")</f>
        <v>1</v>
      </c>
      <c r="E56" s="22">
        <f>E11-L11</f>
        <v>-4</v>
      </c>
      <c r="F56" s="20" t="str" cm="1">
        <f t="array" ref="F56">_xlfn.IFS(L16=0,"0",L16=18,"2",L16&gt;18,"3",L16&lt;18,"1")</f>
        <v>3</v>
      </c>
      <c r="G56" s="22">
        <f>L16-E16</f>
        <v>8</v>
      </c>
      <c r="H56" s="20" t="str" cm="1">
        <f t="array" ref="H56">_xlfn.IFS(L21=0,"0",L21=18,"2",L21&gt;18,"3",L21&lt;18,"1")</f>
        <v>1</v>
      </c>
      <c r="I56" s="23">
        <f>L21-E21</f>
        <v>-12</v>
      </c>
      <c r="J56" s="20" t="str" cm="1">
        <f t="array" ref="J56">_xlfn.IFS(E30=0,"0",E30=18,"2",E30&gt;18,"3",E30&lt;18,"1")</f>
        <v>3</v>
      </c>
      <c r="K56" s="22">
        <f>E30-L30</f>
        <v>16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8</v>
      </c>
      <c r="S56" s="17">
        <f t="shared" si="0"/>
        <v>8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LE CHÂTEAU D OLERON 1</v>
      </c>
      <c r="C57" s="34"/>
      <c r="D57" s="20" t="str" cm="1">
        <f t="array" ref="D57">_xlfn.IFS(L11=0,"0",L11=18,"2",L11&gt;18,"3",L11&lt;18,"1")</f>
        <v>3</v>
      </c>
      <c r="E57" s="22">
        <f>L11-E11</f>
        <v>4</v>
      </c>
      <c r="F57" s="20" t="str" cm="1">
        <f t="array" ref="F57">_xlfn.IFS(L15=0,"0",L15=18,"2",L15&gt;18,"3",L15&lt;18,"1")</f>
        <v>1</v>
      </c>
      <c r="G57" s="22">
        <f>L15-E15</f>
        <v>-32</v>
      </c>
      <c r="H57" s="20" t="str" cm="1">
        <f t="array" ref="H57">_xlfn.IFS(L23=0,"0",L23=18,"2",L23&gt;18,"3",L23&lt;18,"1")</f>
        <v>1</v>
      </c>
      <c r="I57" s="23">
        <f>L23-E23</f>
        <v>-32</v>
      </c>
      <c r="J57" s="20" t="str" cm="1">
        <f t="array" ref="J57">_xlfn.IFS(E29=0,"0",E29=18,"2",E29&gt;18,"3",E29&lt;18,"1")</f>
        <v>1</v>
      </c>
      <c r="K57" s="22">
        <f>E29-L29</f>
        <v>-24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6</v>
      </c>
      <c r="S57" s="17">
        <f t="shared" si="0"/>
        <v>-84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ST GEORGES DIDONNE 3</v>
      </c>
      <c r="C58" s="34"/>
      <c r="D58" s="20" t="str" cm="1">
        <f t="array" ref="D58">_xlfn.IFS(L9=0,"0",L9=18,"2",L9&gt;18,"3",L9&lt;18,"1")</f>
        <v>3</v>
      </c>
      <c r="E58" s="22">
        <f>L9-E9</f>
        <v>32</v>
      </c>
      <c r="F58" s="20" t="str" cm="1">
        <f t="array" ref="F58">_xlfn.IFS(E15=0,"0",E15=18,"2",E15&gt;18,"3",E15&lt;18,"1")</f>
        <v>3</v>
      </c>
      <c r="G58" s="22">
        <f>E15-L15</f>
        <v>32</v>
      </c>
      <c r="H58" s="20" t="str" cm="1">
        <f t="array" ref="H58">_xlfn.IFS(E24=0,"0",E24=18,"2",E24&gt;18,"3",E24&lt;18,"1")</f>
        <v>3</v>
      </c>
      <c r="I58" s="23">
        <f>E24-L24</f>
        <v>24</v>
      </c>
      <c r="J58" s="20" t="str" cm="1">
        <f t="array" ref="J58">_xlfn.IFS(L27=0,"0",L27=18,"2",L27&gt;18,"3",L27&lt;18,"1")</f>
        <v>1</v>
      </c>
      <c r="K58" s="22">
        <f>L27-E27</f>
        <v>-8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10</v>
      </c>
      <c r="S58" s="17">
        <f t="shared" si="0"/>
        <v>80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BREUILLET 2</v>
      </c>
      <c r="C59" s="65"/>
      <c r="D59" s="66" t="str" cm="1">
        <f t="array" ref="D59">_xlfn.IFS(E10=0,"0",E10=18,"2",E10&gt;18,"3",E10&lt;18,"1")</f>
        <v>1</v>
      </c>
      <c r="E59" s="67">
        <f>E10-L10</f>
        <v>-32</v>
      </c>
      <c r="F59" s="66" t="str" cm="1">
        <f t="array" ref="F59">_xlfn.IFS(E17=0,"0",E17=18,"2",E17&gt;18,"3",E17&lt;18,"1")</f>
        <v>1</v>
      </c>
      <c r="G59" s="67">
        <f>E17-L17</f>
        <v>-24</v>
      </c>
      <c r="H59" s="66" t="str" cm="1">
        <f t="array" ref="H59">_xlfn.IFS(E21=0,"0",E21=18,"2",E21&gt;18,"3",E21&lt;18,"1")</f>
        <v>3</v>
      </c>
      <c r="I59" s="68">
        <f>E21-L21</f>
        <v>12</v>
      </c>
      <c r="J59" s="66" t="str" cm="1">
        <f t="array" ref="J59">_xlfn.IFS(L28=0,"0",L28=18,"2",L28&gt;18,"3",L28&lt;18,"1")</f>
        <v>1</v>
      </c>
      <c r="K59" s="67">
        <f>L28-E28</f>
        <v>-8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6</v>
      </c>
      <c r="S59" s="70">
        <f t="shared" si="0"/>
        <v>-52</v>
      </c>
    </row>
    <row r="60" spans="1:38" ht="15.75" hidden="1" customHeight="1" thickBot="1" x14ac:dyDescent="0.3">
      <c r="A60" s="25">
        <v>8</v>
      </c>
      <c r="B60" s="71" t="str">
        <f>F12</f>
        <v>DOLUS OLERON 3</v>
      </c>
      <c r="C60" s="72"/>
      <c r="D60" s="21" t="str" cm="1">
        <f t="array" ref="D60">_xlfn.IFS(L12=0,"0",L12=18,"2",L12&gt;18,"3",L12&lt;18,"1")</f>
        <v>1</v>
      </c>
      <c r="E60" s="24">
        <f>L12-E12</f>
        <v>-24</v>
      </c>
      <c r="F60" s="21" t="str" cm="1">
        <f t="array" ref="F60">_xlfn.IFS(L18=0,"0",L18=18,"2",L18&gt;18,"3",L18&lt;18,"1")</f>
        <v>0</v>
      </c>
      <c r="G60" s="24">
        <f>L18-E18</f>
        <v>-36</v>
      </c>
      <c r="H60" s="21" t="str" cm="1">
        <f t="array" ref="H60">_xlfn.IFS(L24=0,"0",L24=18,"2",L24&gt;18,"3",L24&lt;18,"1")</f>
        <v>1</v>
      </c>
      <c r="I60" s="24">
        <f>L24-E24</f>
        <v>-24</v>
      </c>
      <c r="J60" s="21" t="str" cm="1">
        <f t="array" ref="J60">_xlfn.IFS(L30=0,"0",L30=18,"2",L30&gt;18,"3",L30&lt;18,"1")</f>
        <v>1</v>
      </c>
      <c r="K60" s="24">
        <f>L30-E30</f>
        <v>-16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3</v>
      </c>
      <c r="S60" s="19">
        <f t="shared" si="0"/>
        <v>-100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ROYAN 2</v>
      </c>
      <c r="C66" s="40">
        <v>0</v>
      </c>
      <c r="D66" s="43" t="str">
        <v>3</v>
      </c>
      <c r="E66" s="44">
        <v>32</v>
      </c>
      <c r="F66" s="43" t="str">
        <v>3</v>
      </c>
      <c r="G66" s="44">
        <v>36</v>
      </c>
      <c r="H66" s="43" t="str">
        <v>3</v>
      </c>
      <c r="I66" s="44">
        <v>32</v>
      </c>
      <c r="J66" s="43" t="str">
        <v>3</v>
      </c>
      <c r="K66" s="44">
        <v>8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108</v>
      </c>
    </row>
    <row r="67" spans="1:19" ht="15.75" thickBot="1" x14ac:dyDescent="0.3">
      <c r="A67" s="78">
        <v>2</v>
      </c>
      <c r="B67" s="38" t="str">
        <v>ST PALAIS 1</v>
      </c>
      <c r="C67" s="41">
        <v>0</v>
      </c>
      <c r="D67" s="46" t="str">
        <v>3</v>
      </c>
      <c r="E67" s="47">
        <v>24</v>
      </c>
      <c r="F67" s="46" t="str">
        <v>3</v>
      </c>
      <c r="G67" s="47">
        <v>24</v>
      </c>
      <c r="H67" s="46" t="str">
        <v>3</v>
      </c>
      <c r="I67" s="47">
        <v>8</v>
      </c>
      <c r="J67" s="46" t="str">
        <v>3</v>
      </c>
      <c r="K67" s="47">
        <v>24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12</v>
      </c>
      <c r="S67" s="48">
        <v>80</v>
      </c>
    </row>
    <row r="68" spans="1:19" ht="15.75" thickBot="1" x14ac:dyDescent="0.3">
      <c r="A68" s="78">
        <v>3</v>
      </c>
      <c r="B68" s="38" t="str">
        <v>ST GEORGES DIDONNE 3</v>
      </c>
      <c r="C68" s="41">
        <v>0</v>
      </c>
      <c r="D68" s="46" t="str">
        <v>3</v>
      </c>
      <c r="E68" s="47">
        <v>32</v>
      </c>
      <c r="F68" s="46" t="str">
        <v>3</v>
      </c>
      <c r="G68" s="47">
        <v>32</v>
      </c>
      <c r="H68" s="46" t="str">
        <v>3</v>
      </c>
      <c r="I68" s="47">
        <v>24</v>
      </c>
      <c r="J68" s="46" t="str">
        <v>1</v>
      </c>
      <c r="K68" s="47">
        <v>-8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10</v>
      </c>
      <c r="S68" s="48">
        <v>80</v>
      </c>
    </row>
    <row r="69" spans="1:19" ht="15.75" thickBot="1" x14ac:dyDescent="0.3">
      <c r="A69" s="78">
        <v>4</v>
      </c>
      <c r="B69" s="38" t="str">
        <v>SAUJON VAUX 3</v>
      </c>
      <c r="C69" s="41">
        <v>0</v>
      </c>
      <c r="D69" s="46" t="str">
        <v>1</v>
      </c>
      <c r="E69" s="47">
        <v>-4</v>
      </c>
      <c r="F69" s="46" t="str">
        <v>3</v>
      </c>
      <c r="G69" s="47">
        <v>8</v>
      </c>
      <c r="H69" s="46" t="str">
        <v>1</v>
      </c>
      <c r="I69" s="47">
        <v>-12</v>
      </c>
      <c r="J69" s="46" t="str">
        <v>3</v>
      </c>
      <c r="K69" s="47">
        <v>16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8</v>
      </c>
      <c r="S69" s="48">
        <v>8</v>
      </c>
    </row>
    <row r="70" spans="1:19" ht="15.75" thickBot="1" x14ac:dyDescent="0.3">
      <c r="A70" s="78">
        <v>5</v>
      </c>
      <c r="B70" s="38" t="str">
        <v>LES MATHES 3</v>
      </c>
      <c r="C70" s="41">
        <v>0</v>
      </c>
      <c r="D70" s="46" t="str">
        <v>1</v>
      </c>
      <c r="E70" s="47">
        <v>-32</v>
      </c>
      <c r="F70" s="46" t="str">
        <v>1</v>
      </c>
      <c r="G70" s="47">
        <v>-8</v>
      </c>
      <c r="H70" s="46" t="str">
        <v>1</v>
      </c>
      <c r="I70" s="47">
        <v>-8</v>
      </c>
      <c r="J70" s="46" t="str">
        <v>3</v>
      </c>
      <c r="K70" s="47">
        <v>8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6</v>
      </c>
      <c r="S70" s="48">
        <v>-40</v>
      </c>
    </row>
    <row r="71" spans="1:19" ht="15.75" thickBot="1" x14ac:dyDescent="0.3">
      <c r="A71" s="78">
        <v>6</v>
      </c>
      <c r="B71" s="38" t="str">
        <v>BREUILLET 2</v>
      </c>
      <c r="C71" s="41">
        <v>0</v>
      </c>
      <c r="D71" s="46" t="str">
        <v>1</v>
      </c>
      <c r="E71" s="47">
        <v>-32</v>
      </c>
      <c r="F71" s="46" t="str">
        <v>1</v>
      </c>
      <c r="G71" s="47">
        <v>-24</v>
      </c>
      <c r="H71" s="46" t="str">
        <v>3</v>
      </c>
      <c r="I71" s="47">
        <v>12</v>
      </c>
      <c r="J71" s="46" t="str">
        <v>1</v>
      </c>
      <c r="K71" s="47">
        <v>-8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6</v>
      </c>
      <c r="S71" s="48">
        <v>-52</v>
      </c>
    </row>
    <row r="72" spans="1:19" ht="15.75" thickBot="1" x14ac:dyDescent="0.3">
      <c r="A72" s="78">
        <v>7</v>
      </c>
      <c r="B72" s="38" t="str">
        <v>LE CHÂTEAU D OLERON 1</v>
      </c>
      <c r="C72" s="42">
        <v>0</v>
      </c>
      <c r="D72" s="75" t="str">
        <v>3</v>
      </c>
      <c r="E72" s="76">
        <v>4</v>
      </c>
      <c r="F72" s="75" t="str">
        <v>1</v>
      </c>
      <c r="G72" s="76">
        <v>-32</v>
      </c>
      <c r="H72" s="75" t="str">
        <v>1</v>
      </c>
      <c r="I72" s="76">
        <v>-32</v>
      </c>
      <c r="J72" s="75" t="str">
        <v>1</v>
      </c>
      <c r="K72" s="76">
        <v>-24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6</v>
      </c>
      <c r="S72" s="77">
        <v>-84</v>
      </c>
    </row>
    <row r="73" spans="1:19" ht="15.75" thickBot="1" x14ac:dyDescent="0.3">
      <c r="A73" s="78">
        <v>8</v>
      </c>
      <c r="B73" s="39" t="str">
        <v>DOLUS OLERON 3</v>
      </c>
      <c r="C73" s="30">
        <v>0</v>
      </c>
      <c r="D73" s="49" t="str">
        <v>1</v>
      </c>
      <c r="E73" s="50">
        <v>-24</v>
      </c>
      <c r="F73" s="49" t="str">
        <v>0</v>
      </c>
      <c r="G73" s="50">
        <v>-36</v>
      </c>
      <c r="H73" s="49" t="str">
        <v>1</v>
      </c>
      <c r="I73" s="50">
        <v>-24</v>
      </c>
      <c r="J73" s="49" t="str">
        <v>1</v>
      </c>
      <c r="K73" s="50">
        <v>-16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3</v>
      </c>
      <c r="S73" s="84">
        <v>-100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58" priority="2" operator="containsText" text="Exempt">
      <formula>NOT(ISERROR(SEARCH("Exempt",B73)))</formula>
    </cfRule>
  </conditionalFormatting>
  <conditionalFormatting sqref="C60:S60">
    <cfRule type="containsText" dxfId="57" priority="3" operator="containsText" text="Exempt">
      <formula>NOT(ISERROR(SEARCH("Exempt",C60)))</formula>
    </cfRule>
  </conditionalFormatting>
  <conditionalFormatting sqref="D73:S73">
    <cfRule type="expression" dxfId="56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AL76"/>
  <sheetViews>
    <sheetView topLeftCell="A26" zoomScale="118" zoomScaleNormal="118" workbookViewId="0">
      <selection activeCell="E24" sqref="E24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125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190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126</v>
      </c>
      <c r="C9" s="182"/>
      <c r="D9" s="183"/>
      <c r="E9" s="52">
        <v>6</v>
      </c>
      <c r="F9" s="184" t="s">
        <v>130</v>
      </c>
      <c r="G9" s="185"/>
      <c r="H9" s="185"/>
      <c r="I9" s="185"/>
      <c r="J9" s="185"/>
      <c r="K9" s="185"/>
      <c r="L9" s="56">
        <v>30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127</v>
      </c>
      <c r="C10" s="172"/>
      <c r="D10" s="173"/>
      <c r="E10" s="53">
        <v>12</v>
      </c>
      <c r="F10" s="171" t="s">
        <v>131</v>
      </c>
      <c r="G10" s="172"/>
      <c r="H10" s="172"/>
      <c r="I10" s="172"/>
      <c r="J10" s="172"/>
      <c r="K10" s="173"/>
      <c r="L10" s="57">
        <v>24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128</v>
      </c>
      <c r="C11" s="172"/>
      <c r="D11" s="173"/>
      <c r="E11" s="54">
        <v>18</v>
      </c>
      <c r="F11" s="171" t="s">
        <v>222</v>
      </c>
      <c r="G11" s="172"/>
      <c r="H11" s="172"/>
      <c r="I11" s="172"/>
      <c r="J11" s="172"/>
      <c r="K11" s="173"/>
      <c r="L11" s="57">
        <v>18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129</v>
      </c>
      <c r="C12" s="176"/>
      <c r="D12" s="177"/>
      <c r="E12" s="55">
        <v>36</v>
      </c>
      <c r="F12" s="178" t="s">
        <v>221</v>
      </c>
      <c r="G12" s="179"/>
      <c r="H12" s="179"/>
      <c r="I12" s="179"/>
      <c r="J12" s="179"/>
      <c r="K12" s="180"/>
      <c r="L12" s="58"/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190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CHANIERS 2</v>
      </c>
      <c r="C15" s="168"/>
      <c r="D15" s="170"/>
      <c r="E15" s="52">
        <v>30</v>
      </c>
      <c r="F15" s="150" t="str">
        <f>F11</f>
        <v>TONNAY-CHARENTE 4</v>
      </c>
      <c r="G15" s="151"/>
      <c r="H15" s="151"/>
      <c r="I15" s="151"/>
      <c r="J15" s="151"/>
      <c r="K15" s="152"/>
      <c r="L15" s="56">
        <v>6</v>
      </c>
    </row>
    <row r="16" spans="2:19" ht="12.95" customHeight="1" x14ac:dyDescent="0.25">
      <c r="B16" s="150" t="str">
        <f>B9</f>
        <v>LES MATHES 4</v>
      </c>
      <c r="C16" s="151"/>
      <c r="D16" s="152"/>
      <c r="E16" s="53">
        <v>12</v>
      </c>
      <c r="F16" s="150" t="str">
        <f>B11</f>
        <v>LE CHÂTEAU D OLERON 2</v>
      </c>
      <c r="G16" s="151"/>
      <c r="H16" s="151"/>
      <c r="I16" s="151"/>
      <c r="J16" s="151"/>
      <c r="K16" s="152"/>
      <c r="L16" s="57">
        <v>24</v>
      </c>
    </row>
    <row r="17" spans="2:12" ht="12.95" customHeight="1" x14ac:dyDescent="0.25">
      <c r="B17" s="150" t="str">
        <f>B10</f>
        <v>MARENNES 2</v>
      </c>
      <c r="C17" s="151"/>
      <c r="D17" s="152"/>
      <c r="E17" s="54">
        <v>10</v>
      </c>
      <c r="F17" s="150" t="str">
        <f>B12</f>
        <v>ST PIERRE OLERON 1</v>
      </c>
      <c r="G17" s="151"/>
      <c r="H17" s="151"/>
      <c r="I17" s="151"/>
      <c r="J17" s="151"/>
      <c r="K17" s="152"/>
      <c r="L17" s="57">
        <v>26</v>
      </c>
    </row>
    <row r="18" spans="2:12" ht="12.95" customHeight="1" thickBot="1" x14ac:dyDescent="0.3">
      <c r="B18" s="132" t="str">
        <f>F10</f>
        <v>GEMOZAC 2</v>
      </c>
      <c r="C18" s="133"/>
      <c r="D18" s="134"/>
      <c r="E18" s="55">
        <v>36</v>
      </c>
      <c r="F18" s="156" t="str">
        <f>F12</f>
        <v>EXEMPT</v>
      </c>
      <c r="G18" s="157"/>
      <c r="H18" s="157"/>
      <c r="I18" s="157"/>
      <c r="J18" s="157"/>
      <c r="K18" s="158"/>
      <c r="L18" s="58"/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182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MARENNES 2</v>
      </c>
      <c r="C21" s="165"/>
      <c r="D21" s="166"/>
      <c r="E21" s="52">
        <v>22</v>
      </c>
      <c r="F21" s="167" t="str">
        <f>B11</f>
        <v>LE CHÂTEAU D OLERON 2</v>
      </c>
      <c r="G21" s="168"/>
      <c r="H21" s="168"/>
      <c r="I21" s="168"/>
      <c r="J21" s="168"/>
      <c r="K21" s="168"/>
      <c r="L21" s="56">
        <v>14</v>
      </c>
    </row>
    <row r="22" spans="2:12" ht="12.95" customHeight="1" x14ac:dyDescent="0.25">
      <c r="B22" s="150" t="str">
        <f>B9</f>
        <v>LES MATHES 4</v>
      </c>
      <c r="C22" s="151"/>
      <c r="D22" s="152"/>
      <c r="E22" s="53">
        <v>8</v>
      </c>
      <c r="F22" s="150" t="str">
        <f>B12</f>
        <v>ST PIERRE OLERON 1</v>
      </c>
      <c r="G22" s="151"/>
      <c r="H22" s="151"/>
      <c r="I22" s="151"/>
      <c r="J22" s="151"/>
      <c r="K22" s="152"/>
      <c r="L22" s="57">
        <v>28</v>
      </c>
    </row>
    <row r="23" spans="2:12" ht="12.95" customHeight="1" x14ac:dyDescent="0.25">
      <c r="B23" s="150" t="str">
        <f>F10</f>
        <v>GEMOZAC 2</v>
      </c>
      <c r="C23" s="151"/>
      <c r="D23" s="152"/>
      <c r="E23" s="54">
        <v>24</v>
      </c>
      <c r="F23" s="150" t="str">
        <f>F11</f>
        <v>TONNAY-CHARENTE 4</v>
      </c>
      <c r="G23" s="151"/>
      <c r="H23" s="151"/>
      <c r="I23" s="151"/>
      <c r="J23" s="151"/>
      <c r="K23" s="152"/>
      <c r="L23" s="57">
        <v>12</v>
      </c>
    </row>
    <row r="24" spans="2:12" ht="12.95" customHeight="1" thickBot="1" x14ac:dyDescent="0.3">
      <c r="B24" s="132" t="str">
        <f>F9</f>
        <v>CHANIERS 2</v>
      </c>
      <c r="C24" s="133"/>
      <c r="D24" s="134"/>
      <c r="E24" s="55">
        <v>36</v>
      </c>
      <c r="F24" s="156" t="str">
        <f>F12</f>
        <v>EXEMPT</v>
      </c>
      <c r="G24" s="157"/>
      <c r="H24" s="157"/>
      <c r="I24" s="157"/>
      <c r="J24" s="157"/>
      <c r="K24" s="158"/>
      <c r="L24" s="58"/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182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GEMOZAC 2</v>
      </c>
      <c r="C27" s="142"/>
      <c r="D27" s="143"/>
      <c r="E27" s="52">
        <v>12</v>
      </c>
      <c r="F27" s="167" t="str">
        <f>F9</f>
        <v>CHANIERS 2</v>
      </c>
      <c r="G27" s="168"/>
      <c r="H27" s="168"/>
      <c r="I27" s="168"/>
      <c r="J27" s="168"/>
      <c r="K27" s="168"/>
      <c r="L27" s="56">
        <v>24</v>
      </c>
    </row>
    <row r="28" spans="2:12" ht="12.95" customHeight="1" x14ac:dyDescent="0.25">
      <c r="B28" s="150" t="str">
        <f>B9</f>
        <v>LES MATHES 4</v>
      </c>
      <c r="C28" s="151"/>
      <c r="D28" s="152"/>
      <c r="E28" s="53">
        <v>22</v>
      </c>
      <c r="F28" s="128" t="str">
        <f>B10</f>
        <v>MARENNES 2</v>
      </c>
      <c r="G28" s="129"/>
      <c r="H28" s="129"/>
      <c r="I28" s="129"/>
      <c r="J28" s="129"/>
      <c r="K28" s="130"/>
      <c r="L28" s="57">
        <v>14</v>
      </c>
    </row>
    <row r="29" spans="2:12" ht="12.95" customHeight="1" x14ac:dyDescent="0.25">
      <c r="B29" s="128" t="str">
        <f>F11</f>
        <v>TONNAY-CHARENTE 4</v>
      </c>
      <c r="C29" s="129"/>
      <c r="D29" s="130"/>
      <c r="E29" s="54">
        <v>10</v>
      </c>
      <c r="F29" s="128" t="str">
        <f>B12</f>
        <v>ST PIERRE OLERON 1</v>
      </c>
      <c r="G29" s="129"/>
      <c r="H29" s="129"/>
      <c r="I29" s="129"/>
      <c r="J29" s="129"/>
      <c r="K29" s="130"/>
      <c r="L29" s="57">
        <v>26</v>
      </c>
    </row>
    <row r="30" spans="2:12" ht="12.95" customHeight="1" thickBot="1" x14ac:dyDescent="0.3">
      <c r="B30" s="132" t="str">
        <f>B11</f>
        <v>LE CHÂTEAU D OLERON 2</v>
      </c>
      <c r="C30" s="133"/>
      <c r="D30" s="134"/>
      <c r="E30" s="55">
        <v>36</v>
      </c>
      <c r="F30" s="156" t="str">
        <f>F12</f>
        <v>EXEMPT</v>
      </c>
      <c r="G30" s="157"/>
      <c r="H30" s="157"/>
      <c r="I30" s="157"/>
      <c r="J30" s="157"/>
      <c r="K30" s="158"/>
      <c r="L30" s="58"/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231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LE CHÂTEAU D OLERON 2</v>
      </c>
      <c r="C33" s="165"/>
      <c r="D33" s="166"/>
      <c r="E33" s="52"/>
      <c r="F33" s="128" t="str">
        <f>B12</f>
        <v>ST PIERRE OLERON 1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LES MATHES 4</v>
      </c>
      <c r="C34" s="151"/>
      <c r="D34" s="152"/>
      <c r="E34" s="53"/>
      <c r="F34" s="150" t="str">
        <f>F10</f>
        <v>GEMOZAC 2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CHANIERS 2</v>
      </c>
      <c r="C35" s="129"/>
      <c r="D35" s="130"/>
      <c r="E35" s="54"/>
      <c r="F35" s="128" t="str">
        <f>B10</f>
        <v>MARENNES 2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TONNAY-CHARENTE 4</v>
      </c>
      <c r="C36" s="139"/>
      <c r="D36" s="169"/>
      <c r="E36" s="55"/>
      <c r="F36" s="156" t="str">
        <f>F12</f>
        <v>EXEMPT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231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ST PIERRE OLERON 1</v>
      </c>
      <c r="C39" s="165"/>
      <c r="D39" s="166"/>
      <c r="E39" s="52"/>
      <c r="F39" s="167" t="str">
        <f>F9</f>
        <v>CHANIERS 2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LES MATHES 4</v>
      </c>
      <c r="C40" s="151"/>
      <c r="D40" s="152"/>
      <c r="E40" s="53"/>
      <c r="F40" s="150" t="str">
        <f>F11</f>
        <v>TONNAY-CHARENTE 4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GEMOZAC 2</v>
      </c>
      <c r="C41" s="129"/>
      <c r="D41" s="130"/>
      <c r="E41" s="54"/>
      <c r="F41" s="128" t="str">
        <f>B11</f>
        <v>LE CHÂTEAU D OLERON 2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MARENNES 2</v>
      </c>
      <c r="C42" s="133"/>
      <c r="D42" s="134"/>
      <c r="E42" s="55"/>
      <c r="F42" s="156" t="str">
        <f>F12</f>
        <v>EXEMPT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171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TONNAY-CHARENTE 4</v>
      </c>
      <c r="C45" s="142"/>
      <c r="D45" s="143"/>
      <c r="E45" s="59"/>
      <c r="F45" s="144" t="str">
        <f>B10</f>
        <v>MARENNES 2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CHANIERS 2</v>
      </c>
      <c r="C46" s="151"/>
      <c r="D46" s="152"/>
      <c r="E46" s="60"/>
      <c r="F46" s="128" t="str">
        <f>B11</f>
        <v>LE CHÂTEAU D OLERON 2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GEMOZAC 2</v>
      </c>
      <c r="C47" s="129"/>
      <c r="D47" s="130"/>
      <c r="E47" s="61"/>
      <c r="F47" s="128" t="str">
        <f>B12</f>
        <v>ST PIERRE OLERON 1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LES MATHES 4</v>
      </c>
      <c r="C48" s="133"/>
      <c r="D48" s="134"/>
      <c r="E48" s="55"/>
      <c r="F48" s="135" t="str">
        <f>F12</f>
        <v>EXEMPT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GEMOZAC 2</v>
      </c>
      <c r="C53" s="34"/>
      <c r="D53" s="20" t="str" cm="1">
        <f t="array" ref="D53">_xlfn.IFS(L10=0,"0",L10=18,"2",L10&gt;18,"3",L10&lt;18,"1")</f>
        <v>3</v>
      </c>
      <c r="E53" s="22">
        <f>L10-E10</f>
        <v>12</v>
      </c>
      <c r="F53" s="20" t="str" cm="1">
        <f t="array" ref="F53">_xlfn.IFS(E18=0,"0",E18=18,"2",E18&gt;18,"3",E18&lt;18,"1")</f>
        <v>3</v>
      </c>
      <c r="G53" s="22">
        <f>E18-L18</f>
        <v>36</v>
      </c>
      <c r="H53" s="20" t="str" cm="1">
        <f t="array" ref="H53">_xlfn.IFS(E23=0,"0",E23=18,"2",E23&gt;18,"3",E23&lt;18,"1")</f>
        <v>3</v>
      </c>
      <c r="I53" s="23">
        <f>E23-L23</f>
        <v>12</v>
      </c>
      <c r="J53" s="20" t="str" cm="1">
        <f t="array" ref="J53">_xlfn.IFS(E27=0,"0",E27=18,"2",E27&gt;18,"3",E27&lt;18,"1")</f>
        <v>1</v>
      </c>
      <c r="K53" s="22">
        <f>E27-L27</f>
        <v>-12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10</v>
      </c>
      <c r="S53" s="17">
        <f t="shared" si="0"/>
        <v>48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ST PIERRE OLERON 1</v>
      </c>
      <c r="C54" s="35"/>
      <c r="D54" s="20" t="str" cm="1">
        <f t="array" ref="D54">_xlfn.IFS(E12=0,"0",E12=18,"2",E12&gt;18,"3",E12&lt;18,"1")</f>
        <v>3</v>
      </c>
      <c r="E54" s="22">
        <f>E12-L12</f>
        <v>36</v>
      </c>
      <c r="F54" s="20" t="str" cm="1">
        <f t="array" ref="F54">_xlfn.IFS(L17=0,"0",L17=18,"2",L17&gt;18,"3",L17&lt;18,"1")</f>
        <v>3</v>
      </c>
      <c r="G54" s="22">
        <f>L17-E17</f>
        <v>16</v>
      </c>
      <c r="H54" s="20" t="str" cm="1">
        <f t="array" ref="H54">_xlfn.IFS(L22=0,"0",L22=18,"2",L22&gt;18,"3",L22&lt;18,"1")</f>
        <v>3</v>
      </c>
      <c r="I54" s="23">
        <f>L22-E22</f>
        <v>20</v>
      </c>
      <c r="J54" s="20" t="str" cm="1">
        <f t="array" ref="J54">_xlfn.IFS(L29=0,"0",L29=18,"2",L29&gt;18,"3",L29&lt;18,"1")</f>
        <v>3</v>
      </c>
      <c r="K54" s="22">
        <f>L29-E29</f>
        <v>16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12</v>
      </c>
      <c r="S54" s="17">
        <f t="shared" si="0"/>
        <v>88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LES MATHES 4</v>
      </c>
      <c r="C55" s="36"/>
      <c r="D55" s="20" t="str" cm="1">
        <f t="array" ref="D55">_xlfn.IFS(E9=0,"0",E9=18,"2",E9&gt;18,"3",E9&lt;18,"1")</f>
        <v>1</v>
      </c>
      <c r="E55" s="22">
        <f>E9-L9</f>
        <v>-24</v>
      </c>
      <c r="F55" s="20" t="str" cm="1">
        <f t="array" ref="F55">_xlfn.IFS(E16=0,"0",E16=18,"2",E16&gt;18,"3",E16&lt;18,"1")</f>
        <v>1</v>
      </c>
      <c r="G55" s="22">
        <f>E16-L16</f>
        <v>-12</v>
      </c>
      <c r="H55" s="20" t="str" cm="1">
        <f t="array" ref="H55">_xlfn.IFS(E22=0,"0",E22=18,"2",E22&gt;18,"3",E22&lt;18,"1")</f>
        <v>1</v>
      </c>
      <c r="I55" s="23">
        <f>E22-L22</f>
        <v>-20</v>
      </c>
      <c r="J55" s="20" t="str" cm="1">
        <f t="array" ref="J55">_xlfn.IFS(E30=0,"0",E30=18,"2",E30&gt;18,"3",E30&lt;18,"1")</f>
        <v>3</v>
      </c>
      <c r="K55" s="22">
        <f>E28-L28</f>
        <v>8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6</v>
      </c>
      <c r="S55" s="17">
        <f t="shared" si="0"/>
        <v>-48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LE CHÂTEAU D OLERON 2</v>
      </c>
      <c r="C56" s="34"/>
      <c r="D56" s="20" t="str" cm="1">
        <f t="array" ref="D56">_xlfn.IFS(E11=0,"0",E11=18,"2",E11&gt;18,"3",E11&lt;18,"1")</f>
        <v>2</v>
      </c>
      <c r="E56" s="22">
        <f>E11-L11</f>
        <v>0</v>
      </c>
      <c r="F56" s="20" t="str" cm="1">
        <f t="array" ref="F56">_xlfn.IFS(L16=0,"0",L16=18,"2",L16&gt;18,"3",L16&lt;18,"1")</f>
        <v>3</v>
      </c>
      <c r="G56" s="22">
        <f>L16-E16</f>
        <v>12</v>
      </c>
      <c r="H56" s="20" t="str" cm="1">
        <f t="array" ref="H56">_xlfn.IFS(L21=0,"0",L21=18,"2",L21&gt;18,"3",L21&lt;18,"1")</f>
        <v>1</v>
      </c>
      <c r="I56" s="23">
        <f>L21-E21</f>
        <v>-8</v>
      </c>
      <c r="J56" s="20" t="str" cm="1">
        <f t="array" ref="J56">_xlfn.IFS(E30=0,"0",E30=18,"2",E30&gt;18,"3",E30&lt;18,"1")</f>
        <v>3</v>
      </c>
      <c r="K56" s="22">
        <f>E30-L30</f>
        <v>36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9</v>
      </c>
      <c r="S56" s="17">
        <f t="shared" si="0"/>
        <v>40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TONNAY-CHARENTE 4</v>
      </c>
      <c r="C57" s="34"/>
      <c r="D57" s="20" t="str" cm="1">
        <f t="array" ref="D57">_xlfn.IFS(L11=0,"0",L11=18,"2",L11&gt;18,"3",L11&lt;18,"1")</f>
        <v>2</v>
      </c>
      <c r="E57" s="22">
        <f>L11-E11</f>
        <v>0</v>
      </c>
      <c r="F57" s="20" t="str" cm="1">
        <f t="array" ref="F57">_xlfn.IFS(L15=0,"0",L15=18,"2",L15&gt;18,"3",L15&lt;18,"1")</f>
        <v>1</v>
      </c>
      <c r="G57" s="22">
        <f>L15-E15</f>
        <v>-24</v>
      </c>
      <c r="H57" s="20" t="str" cm="1">
        <f t="array" ref="H57">_xlfn.IFS(L23=0,"0",L23=18,"2",L23&gt;18,"3",L23&lt;18,"1")</f>
        <v>1</v>
      </c>
      <c r="I57" s="23">
        <f>L23-E23</f>
        <v>-12</v>
      </c>
      <c r="J57" s="20" t="str" cm="1">
        <f t="array" ref="J57">_xlfn.IFS(E29=0,"0",E29=18,"2",E29&gt;18,"3",E29&lt;18,"1")</f>
        <v>1</v>
      </c>
      <c r="K57" s="22">
        <f>E29-L29</f>
        <v>-16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5</v>
      </c>
      <c r="S57" s="17">
        <f t="shared" si="0"/>
        <v>-52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CHANIERS 2</v>
      </c>
      <c r="C58" s="34"/>
      <c r="D58" s="20" t="str" cm="1">
        <f t="array" ref="D58">_xlfn.IFS(L9=0,"0",L9=18,"2",L9&gt;18,"3",L9&lt;18,"1")</f>
        <v>3</v>
      </c>
      <c r="E58" s="22">
        <f>L9-E9</f>
        <v>24</v>
      </c>
      <c r="F58" s="20" t="str" cm="1">
        <f t="array" ref="F58">_xlfn.IFS(E15=0,"0",E15=18,"2",E15&gt;18,"3",E15&lt;18,"1")</f>
        <v>3</v>
      </c>
      <c r="G58" s="22">
        <f>E15-L15</f>
        <v>24</v>
      </c>
      <c r="H58" s="20" t="str" cm="1">
        <f t="array" ref="H58">_xlfn.IFS(E24=0,"0",E24=18,"2",E24&gt;18,"3",E24&lt;18,"1")</f>
        <v>3</v>
      </c>
      <c r="I58" s="23">
        <f>E24-L24</f>
        <v>36</v>
      </c>
      <c r="J58" s="20" t="str" cm="1">
        <f t="array" ref="J58">_xlfn.IFS(L27=0,"0",L27=18,"2",L27&gt;18,"3",L27&lt;18,"1")</f>
        <v>3</v>
      </c>
      <c r="K58" s="22">
        <f>L27-E27</f>
        <v>12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12</v>
      </c>
      <c r="S58" s="17">
        <f t="shared" si="0"/>
        <v>96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MARENNES 2</v>
      </c>
      <c r="C59" s="65"/>
      <c r="D59" s="66" t="str" cm="1">
        <f t="array" ref="D59">_xlfn.IFS(E10=0,"0",E10=18,"2",E10&gt;18,"3",E10&lt;18,"1")</f>
        <v>1</v>
      </c>
      <c r="E59" s="67">
        <f>E10-L10</f>
        <v>-12</v>
      </c>
      <c r="F59" s="66" t="str" cm="1">
        <f t="array" ref="F59">_xlfn.IFS(E17=0,"0",E17=18,"2",E17&gt;18,"3",E17&lt;18,"1")</f>
        <v>1</v>
      </c>
      <c r="G59" s="67">
        <f>E17-L17</f>
        <v>-16</v>
      </c>
      <c r="H59" s="66" t="str" cm="1">
        <f t="array" ref="H59">_xlfn.IFS(E21=0,"0",E21=18,"2",E21&gt;18,"3",E21&lt;18,"1")</f>
        <v>3</v>
      </c>
      <c r="I59" s="68">
        <f>E21-L21</f>
        <v>8</v>
      </c>
      <c r="J59" s="66" t="str" cm="1">
        <f t="array" ref="J59">_xlfn.IFS(L28=0,"0",L28=18,"2",L28&gt;18,"3",L28&lt;18,"1")</f>
        <v>1</v>
      </c>
      <c r="K59" s="67">
        <f>L28-E28</f>
        <v>-8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6</v>
      </c>
      <c r="S59" s="70">
        <f t="shared" si="0"/>
        <v>-28</v>
      </c>
    </row>
    <row r="60" spans="1:38" ht="15.75" hidden="1" customHeight="1" thickBot="1" x14ac:dyDescent="0.3">
      <c r="A60" s="25">
        <v>8</v>
      </c>
      <c r="B60" s="71" t="str">
        <f>F12</f>
        <v>EXEMPT</v>
      </c>
      <c r="C60" s="72"/>
      <c r="D60" s="21" t="str" cm="1">
        <f t="array" ref="D60">_xlfn.IFS(L12=0,"0",L12=18,"2",L12&gt;18,"3",L12&lt;18,"1")</f>
        <v>0</v>
      </c>
      <c r="E60" s="24">
        <f>L12-E12</f>
        <v>-36</v>
      </c>
      <c r="F60" s="21" t="str" cm="1">
        <f t="array" ref="F60">_xlfn.IFS(L18=0,"0",L18=18,"2",L18&gt;18,"3",L18&lt;18,"1")</f>
        <v>0</v>
      </c>
      <c r="G60" s="24">
        <f>L18-E18</f>
        <v>-36</v>
      </c>
      <c r="H60" s="21" t="str" cm="1">
        <f t="array" ref="H60">_xlfn.IFS(L24=0,"0",L24=18,"2",L24&gt;18,"3",L24&lt;18,"1")</f>
        <v>0</v>
      </c>
      <c r="I60" s="24">
        <f>L24-E24</f>
        <v>-36</v>
      </c>
      <c r="J60" s="21" t="str" cm="1">
        <f t="array" ref="J60">_xlfn.IFS(L30=0,"0",L30=18,"2",L30&gt;18,"3",L30&lt;18,"1")</f>
        <v>0</v>
      </c>
      <c r="K60" s="24">
        <f>L30-E30</f>
        <v>-36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0</v>
      </c>
      <c r="S60" s="19">
        <f t="shared" si="0"/>
        <v>-144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CHANIERS 2</v>
      </c>
      <c r="C66" s="40">
        <v>0</v>
      </c>
      <c r="D66" s="43" t="str">
        <v>3</v>
      </c>
      <c r="E66" s="44">
        <v>24</v>
      </c>
      <c r="F66" s="43" t="str">
        <v>3</v>
      </c>
      <c r="G66" s="44">
        <v>24</v>
      </c>
      <c r="H66" s="43" t="str">
        <v>3</v>
      </c>
      <c r="I66" s="44">
        <v>36</v>
      </c>
      <c r="J66" s="43" t="str">
        <v>3</v>
      </c>
      <c r="K66" s="44">
        <v>12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96</v>
      </c>
    </row>
    <row r="67" spans="1:19" ht="15.75" thickBot="1" x14ac:dyDescent="0.3">
      <c r="A67" s="78">
        <v>2</v>
      </c>
      <c r="B67" s="38" t="str">
        <v>ST PIERRE OLERON 1</v>
      </c>
      <c r="C67" s="41">
        <v>0</v>
      </c>
      <c r="D67" s="46" t="str">
        <v>3</v>
      </c>
      <c r="E67" s="47">
        <v>36</v>
      </c>
      <c r="F67" s="46" t="str">
        <v>3</v>
      </c>
      <c r="G67" s="47">
        <v>16</v>
      </c>
      <c r="H67" s="46" t="str">
        <v>3</v>
      </c>
      <c r="I67" s="47">
        <v>20</v>
      </c>
      <c r="J67" s="46" t="str">
        <v>3</v>
      </c>
      <c r="K67" s="47">
        <v>16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12</v>
      </c>
      <c r="S67" s="48">
        <v>88</v>
      </c>
    </row>
    <row r="68" spans="1:19" ht="15.75" thickBot="1" x14ac:dyDescent="0.3">
      <c r="A68" s="78">
        <v>3</v>
      </c>
      <c r="B68" s="38" t="str">
        <v>GEMOZAC 2</v>
      </c>
      <c r="C68" s="41">
        <v>0</v>
      </c>
      <c r="D68" s="46" t="str">
        <v>3</v>
      </c>
      <c r="E68" s="47">
        <v>12</v>
      </c>
      <c r="F68" s="46" t="str">
        <v>3</v>
      </c>
      <c r="G68" s="47">
        <v>36</v>
      </c>
      <c r="H68" s="46" t="str">
        <v>3</v>
      </c>
      <c r="I68" s="47">
        <v>12</v>
      </c>
      <c r="J68" s="46" t="str">
        <v>1</v>
      </c>
      <c r="K68" s="47">
        <v>-12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10</v>
      </c>
      <c r="S68" s="48">
        <v>48</v>
      </c>
    </row>
    <row r="69" spans="1:19" ht="15.75" thickBot="1" x14ac:dyDescent="0.3">
      <c r="A69" s="78">
        <v>4</v>
      </c>
      <c r="B69" s="38" t="str">
        <v>LE CHÂTEAU D OLERON 2</v>
      </c>
      <c r="C69" s="41">
        <v>0</v>
      </c>
      <c r="D69" s="46" t="str">
        <v>2</v>
      </c>
      <c r="E69" s="47">
        <v>0</v>
      </c>
      <c r="F69" s="46" t="str">
        <v>3</v>
      </c>
      <c r="G69" s="47">
        <v>12</v>
      </c>
      <c r="H69" s="46" t="str">
        <v>1</v>
      </c>
      <c r="I69" s="47">
        <v>-8</v>
      </c>
      <c r="J69" s="46" t="str">
        <v>3</v>
      </c>
      <c r="K69" s="47">
        <v>36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9</v>
      </c>
      <c r="S69" s="48">
        <v>40</v>
      </c>
    </row>
    <row r="70" spans="1:19" ht="15.75" thickBot="1" x14ac:dyDescent="0.3">
      <c r="A70" s="78">
        <v>5</v>
      </c>
      <c r="B70" s="111" t="str">
        <v>MARENNES 2</v>
      </c>
      <c r="C70" s="112">
        <v>0</v>
      </c>
      <c r="D70" s="113" t="str">
        <v>1</v>
      </c>
      <c r="E70" s="114">
        <v>-12</v>
      </c>
      <c r="F70" s="113" t="str">
        <v>1</v>
      </c>
      <c r="G70" s="114">
        <v>-16</v>
      </c>
      <c r="H70" s="113" t="str">
        <v>3</v>
      </c>
      <c r="I70" s="114">
        <v>8</v>
      </c>
      <c r="J70" s="113" t="str">
        <v>1</v>
      </c>
      <c r="K70" s="114">
        <v>-8</v>
      </c>
      <c r="L70" s="113" t="str">
        <v>0</v>
      </c>
      <c r="M70" s="114">
        <v>0</v>
      </c>
      <c r="N70" s="113" t="str">
        <v>0</v>
      </c>
      <c r="O70" s="114">
        <v>0</v>
      </c>
      <c r="P70" s="113" t="str">
        <v>0</v>
      </c>
      <c r="Q70" s="114">
        <v>0</v>
      </c>
      <c r="R70" s="81">
        <v>6</v>
      </c>
      <c r="S70" s="48">
        <v>-28</v>
      </c>
    </row>
    <row r="71" spans="1:19" ht="15.75" thickBot="1" x14ac:dyDescent="0.3">
      <c r="A71" s="78">
        <v>6</v>
      </c>
      <c r="B71" s="38" t="str">
        <v>LES MATHES 4</v>
      </c>
      <c r="C71" s="41">
        <v>0</v>
      </c>
      <c r="D71" s="46" t="str">
        <v>1</v>
      </c>
      <c r="E71" s="47">
        <v>-24</v>
      </c>
      <c r="F71" s="46" t="str">
        <v>1</v>
      </c>
      <c r="G71" s="47">
        <v>-12</v>
      </c>
      <c r="H71" s="46" t="str">
        <v>1</v>
      </c>
      <c r="I71" s="47">
        <v>-20</v>
      </c>
      <c r="J71" s="46" t="str">
        <v>3</v>
      </c>
      <c r="K71" s="47">
        <v>8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6</v>
      </c>
      <c r="S71" s="48">
        <v>-48</v>
      </c>
    </row>
    <row r="72" spans="1:19" ht="15.75" thickBot="1" x14ac:dyDescent="0.3">
      <c r="A72" s="78">
        <v>7</v>
      </c>
      <c r="B72" s="38" t="str">
        <v>TONNAY-CHARENTE 4</v>
      </c>
      <c r="C72" s="42">
        <v>0</v>
      </c>
      <c r="D72" s="75" t="str">
        <v>2</v>
      </c>
      <c r="E72" s="76">
        <v>0</v>
      </c>
      <c r="F72" s="75" t="str">
        <v>1</v>
      </c>
      <c r="G72" s="76">
        <v>-24</v>
      </c>
      <c r="H72" s="75" t="str">
        <v>1</v>
      </c>
      <c r="I72" s="76">
        <v>-12</v>
      </c>
      <c r="J72" s="75" t="str">
        <v>1</v>
      </c>
      <c r="K72" s="76">
        <v>-16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5</v>
      </c>
      <c r="S72" s="77">
        <v>-52</v>
      </c>
    </row>
    <row r="73" spans="1:19" ht="15.75" thickBot="1" x14ac:dyDescent="0.3">
      <c r="A73" s="78">
        <v>8</v>
      </c>
      <c r="B73" s="39" t="str">
        <v>EXEMPT</v>
      </c>
      <c r="C73" s="30">
        <v>0</v>
      </c>
      <c r="D73" s="49" t="str">
        <v>0</v>
      </c>
      <c r="E73" s="50">
        <v>-36</v>
      </c>
      <c r="F73" s="49" t="str">
        <v>0</v>
      </c>
      <c r="G73" s="50">
        <v>-36</v>
      </c>
      <c r="H73" s="49" t="str">
        <v>0</v>
      </c>
      <c r="I73" s="50">
        <v>-36</v>
      </c>
      <c r="J73" s="49" t="str">
        <v>0</v>
      </c>
      <c r="K73" s="50">
        <v>-36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0</v>
      </c>
      <c r="S73" s="84">
        <v>-144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55" priority="2" operator="containsText" text="Exempt">
      <formula>NOT(ISERROR(SEARCH("Exempt",B73)))</formula>
    </cfRule>
  </conditionalFormatting>
  <conditionalFormatting sqref="C60:S60">
    <cfRule type="containsText" dxfId="54" priority="3" operator="containsText" text="Exempt">
      <formula>NOT(ISERROR(SEARCH("Exempt",C60)))</formula>
    </cfRule>
  </conditionalFormatting>
  <conditionalFormatting sqref="D73:S73">
    <cfRule type="expression" dxfId="53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AL76"/>
  <sheetViews>
    <sheetView topLeftCell="A20" zoomScaleNormal="100" workbookViewId="0">
      <selection activeCell="L21" sqref="L21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133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205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134</v>
      </c>
      <c r="C9" s="182"/>
      <c r="D9" s="183"/>
      <c r="E9" s="52">
        <v>24</v>
      </c>
      <c r="F9" s="184" t="s">
        <v>138</v>
      </c>
      <c r="G9" s="185"/>
      <c r="H9" s="185"/>
      <c r="I9" s="185"/>
      <c r="J9" s="185"/>
      <c r="K9" s="185"/>
      <c r="L9" s="56">
        <v>12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135</v>
      </c>
      <c r="C10" s="172"/>
      <c r="D10" s="173"/>
      <c r="E10" s="53">
        <v>14</v>
      </c>
      <c r="F10" s="171" t="s">
        <v>140</v>
      </c>
      <c r="G10" s="172"/>
      <c r="H10" s="172"/>
      <c r="I10" s="172"/>
      <c r="J10" s="172"/>
      <c r="K10" s="173"/>
      <c r="L10" s="57">
        <v>22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136</v>
      </c>
      <c r="C11" s="172"/>
      <c r="D11" s="173"/>
      <c r="E11" s="54">
        <v>20</v>
      </c>
      <c r="F11" s="171" t="s">
        <v>139</v>
      </c>
      <c r="G11" s="172"/>
      <c r="H11" s="172"/>
      <c r="I11" s="172"/>
      <c r="J11" s="172"/>
      <c r="K11" s="173"/>
      <c r="L11" s="57">
        <v>16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137</v>
      </c>
      <c r="C12" s="176"/>
      <c r="D12" s="177"/>
      <c r="E12" s="55">
        <v>36</v>
      </c>
      <c r="F12" s="178" t="s">
        <v>221</v>
      </c>
      <c r="G12" s="179"/>
      <c r="H12" s="179"/>
      <c r="I12" s="179"/>
      <c r="J12" s="179"/>
      <c r="K12" s="180"/>
      <c r="L12" s="58"/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205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CLERAC 2</v>
      </c>
      <c r="C15" s="168"/>
      <c r="D15" s="170"/>
      <c r="E15" s="52">
        <v>22</v>
      </c>
      <c r="F15" s="150" t="str">
        <f>F11</f>
        <v>ST JEAN D ANGELY 1</v>
      </c>
      <c r="G15" s="151"/>
      <c r="H15" s="151"/>
      <c r="I15" s="151"/>
      <c r="J15" s="151"/>
      <c r="K15" s="152"/>
      <c r="L15" s="56">
        <v>14</v>
      </c>
    </row>
    <row r="16" spans="2:19" ht="12.95" customHeight="1" x14ac:dyDescent="0.25">
      <c r="B16" s="150" t="str">
        <f>B9</f>
        <v>SAINTES AP 1</v>
      </c>
      <c r="C16" s="151"/>
      <c r="D16" s="152"/>
      <c r="E16" s="53">
        <v>20</v>
      </c>
      <c r="F16" s="150" t="str">
        <f>B11</f>
        <v>CHEVANCEAUX 2</v>
      </c>
      <c r="G16" s="151"/>
      <c r="H16" s="151"/>
      <c r="I16" s="151"/>
      <c r="J16" s="151"/>
      <c r="K16" s="152"/>
      <c r="L16" s="57">
        <v>16</v>
      </c>
    </row>
    <row r="17" spans="2:12" ht="12.95" customHeight="1" x14ac:dyDescent="0.25">
      <c r="B17" s="150" t="str">
        <f>B10</f>
        <v>SAUJON VAUX 4</v>
      </c>
      <c r="C17" s="151"/>
      <c r="D17" s="152"/>
      <c r="E17" s="54">
        <v>6</v>
      </c>
      <c r="F17" s="150" t="str">
        <f>B12</f>
        <v>FONTAINE D OZILLAC 4</v>
      </c>
      <c r="G17" s="151"/>
      <c r="H17" s="151"/>
      <c r="I17" s="151"/>
      <c r="J17" s="151"/>
      <c r="K17" s="152"/>
      <c r="L17" s="57">
        <v>30</v>
      </c>
    </row>
    <row r="18" spans="2:12" ht="12.95" customHeight="1" thickBot="1" x14ac:dyDescent="0.3">
      <c r="B18" s="132" t="str">
        <f>F10</f>
        <v>BUSSAC FORET 3</v>
      </c>
      <c r="C18" s="133"/>
      <c r="D18" s="134"/>
      <c r="E18" s="55">
        <v>36</v>
      </c>
      <c r="F18" s="156" t="str">
        <f>F12</f>
        <v>EXEMPT</v>
      </c>
      <c r="G18" s="157"/>
      <c r="H18" s="157"/>
      <c r="I18" s="157"/>
      <c r="J18" s="157"/>
      <c r="K18" s="158"/>
      <c r="L18" s="58"/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193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SAUJON VAUX 4</v>
      </c>
      <c r="C21" s="165"/>
      <c r="D21" s="166"/>
      <c r="E21" s="52">
        <v>12</v>
      </c>
      <c r="F21" s="167" t="str">
        <f>B11</f>
        <v>CHEVANCEAUX 2</v>
      </c>
      <c r="G21" s="168"/>
      <c r="H21" s="168"/>
      <c r="I21" s="168"/>
      <c r="J21" s="168"/>
      <c r="K21" s="168"/>
      <c r="L21" s="56">
        <v>24</v>
      </c>
    </row>
    <row r="22" spans="2:12" ht="12.95" customHeight="1" x14ac:dyDescent="0.25">
      <c r="B22" s="150" t="str">
        <f>B9</f>
        <v>SAINTES AP 1</v>
      </c>
      <c r="C22" s="151"/>
      <c r="D22" s="152"/>
      <c r="E22" s="53">
        <v>16</v>
      </c>
      <c r="F22" s="150" t="str">
        <f>B12</f>
        <v>FONTAINE D OZILLAC 4</v>
      </c>
      <c r="G22" s="151"/>
      <c r="H22" s="151"/>
      <c r="I22" s="151"/>
      <c r="J22" s="151"/>
      <c r="K22" s="152"/>
      <c r="L22" s="57">
        <v>20</v>
      </c>
    </row>
    <row r="23" spans="2:12" ht="12.95" customHeight="1" x14ac:dyDescent="0.25">
      <c r="B23" s="150" t="str">
        <f>F10</f>
        <v>BUSSAC FORET 3</v>
      </c>
      <c r="C23" s="151"/>
      <c r="D23" s="152"/>
      <c r="E23" s="54">
        <v>18</v>
      </c>
      <c r="F23" s="150" t="str">
        <f>F11</f>
        <v>ST JEAN D ANGELY 1</v>
      </c>
      <c r="G23" s="151"/>
      <c r="H23" s="151"/>
      <c r="I23" s="151"/>
      <c r="J23" s="151"/>
      <c r="K23" s="152"/>
      <c r="L23" s="57">
        <v>18</v>
      </c>
    </row>
    <row r="24" spans="2:12" ht="12.95" customHeight="1" thickBot="1" x14ac:dyDescent="0.3">
      <c r="B24" s="132" t="str">
        <f>F9</f>
        <v>CLERAC 2</v>
      </c>
      <c r="C24" s="133"/>
      <c r="D24" s="134"/>
      <c r="E24" s="55">
        <v>36</v>
      </c>
      <c r="F24" s="156" t="str">
        <f>F12</f>
        <v>EXEMPT</v>
      </c>
      <c r="G24" s="157"/>
      <c r="H24" s="157"/>
      <c r="I24" s="157"/>
      <c r="J24" s="157"/>
      <c r="K24" s="158"/>
      <c r="L24" s="58"/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193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BUSSAC FORET 3</v>
      </c>
      <c r="C27" s="142"/>
      <c r="D27" s="143"/>
      <c r="E27" s="52">
        <v>22</v>
      </c>
      <c r="F27" s="167" t="str">
        <f>F9</f>
        <v>CLERAC 2</v>
      </c>
      <c r="G27" s="168"/>
      <c r="H27" s="168"/>
      <c r="I27" s="168"/>
      <c r="J27" s="168"/>
      <c r="K27" s="168"/>
      <c r="L27" s="56">
        <v>14</v>
      </c>
    </row>
    <row r="28" spans="2:12" ht="12.95" customHeight="1" x14ac:dyDescent="0.25">
      <c r="B28" s="150" t="str">
        <f>B9</f>
        <v>SAINTES AP 1</v>
      </c>
      <c r="C28" s="151"/>
      <c r="D28" s="152"/>
      <c r="E28" s="53">
        <v>24</v>
      </c>
      <c r="F28" s="128" t="str">
        <f>B10</f>
        <v>SAUJON VAUX 4</v>
      </c>
      <c r="G28" s="129"/>
      <c r="H28" s="129"/>
      <c r="I28" s="129"/>
      <c r="J28" s="129"/>
      <c r="K28" s="130"/>
      <c r="L28" s="57">
        <v>12</v>
      </c>
    </row>
    <row r="29" spans="2:12" ht="12.95" customHeight="1" x14ac:dyDescent="0.25">
      <c r="B29" s="128" t="str">
        <f>F11</f>
        <v>ST JEAN D ANGELY 1</v>
      </c>
      <c r="C29" s="129"/>
      <c r="D29" s="130"/>
      <c r="E29" s="54">
        <v>22</v>
      </c>
      <c r="F29" s="128" t="str">
        <f>B12</f>
        <v>FONTAINE D OZILLAC 4</v>
      </c>
      <c r="G29" s="129"/>
      <c r="H29" s="129"/>
      <c r="I29" s="129"/>
      <c r="J29" s="129"/>
      <c r="K29" s="130"/>
      <c r="L29" s="57">
        <v>14</v>
      </c>
    </row>
    <row r="30" spans="2:12" ht="12.95" customHeight="1" thickBot="1" x14ac:dyDescent="0.3">
      <c r="B30" s="132" t="str">
        <f>B11</f>
        <v>CHEVANCEAUX 2</v>
      </c>
      <c r="C30" s="133"/>
      <c r="D30" s="134"/>
      <c r="E30" s="55">
        <v>36</v>
      </c>
      <c r="F30" s="156" t="str">
        <f>F12</f>
        <v>EXEMPT</v>
      </c>
      <c r="G30" s="157"/>
      <c r="H30" s="157"/>
      <c r="I30" s="157"/>
      <c r="J30" s="157"/>
      <c r="K30" s="158"/>
      <c r="L30" s="58"/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194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CHEVANCEAUX 2</v>
      </c>
      <c r="C33" s="165"/>
      <c r="D33" s="166"/>
      <c r="E33" s="52"/>
      <c r="F33" s="128" t="str">
        <f>B12</f>
        <v>FONTAINE D OZILLAC 4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SAINTES AP 1</v>
      </c>
      <c r="C34" s="151"/>
      <c r="D34" s="152"/>
      <c r="E34" s="53"/>
      <c r="F34" s="150" t="str">
        <f>F10</f>
        <v>BUSSAC FORET 3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CLERAC 2</v>
      </c>
      <c r="C35" s="129"/>
      <c r="D35" s="130"/>
      <c r="E35" s="54"/>
      <c r="F35" s="128" t="str">
        <f>B10</f>
        <v>SAUJON VAUX 4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ST JEAN D ANGELY 1</v>
      </c>
      <c r="C36" s="139"/>
      <c r="D36" s="169"/>
      <c r="E36" s="55"/>
      <c r="F36" s="156" t="str">
        <f>F12</f>
        <v>EXEMPT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194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FONTAINE D OZILLAC 4</v>
      </c>
      <c r="C39" s="165"/>
      <c r="D39" s="166"/>
      <c r="E39" s="52"/>
      <c r="F39" s="167" t="str">
        <f>F9</f>
        <v>CLERAC 2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SAINTES AP 1</v>
      </c>
      <c r="C40" s="151"/>
      <c r="D40" s="152"/>
      <c r="E40" s="53"/>
      <c r="F40" s="150" t="str">
        <f>F11</f>
        <v>ST JEAN D ANGELY 1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BUSSAC FORET 3</v>
      </c>
      <c r="C41" s="129"/>
      <c r="D41" s="130"/>
      <c r="E41" s="54"/>
      <c r="F41" s="128" t="str">
        <f>B11</f>
        <v>CHEVANCEAUX 2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SAUJON VAUX 4</v>
      </c>
      <c r="C42" s="133"/>
      <c r="D42" s="134"/>
      <c r="E42" s="55"/>
      <c r="F42" s="156" t="str">
        <f>F12</f>
        <v>EXEMPT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191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ST JEAN D ANGELY 1</v>
      </c>
      <c r="C45" s="142"/>
      <c r="D45" s="143"/>
      <c r="E45" s="59"/>
      <c r="F45" s="144" t="str">
        <f>B10</f>
        <v>SAUJON VAUX 4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CLERAC 2</v>
      </c>
      <c r="C46" s="151"/>
      <c r="D46" s="152"/>
      <c r="E46" s="60"/>
      <c r="F46" s="128" t="str">
        <f>B11</f>
        <v>CHEVANCEAUX 2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BUSSAC FORET 3</v>
      </c>
      <c r="C47" s="129"/>
      <c r="D47" s="130"/>
      <c r="E47" s="61"/>
      <c r="F47" s="128" t="str">
        <f>B12</f>
        <v>FONTAINE D OZILLAC 4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SAINTES AP 1</v>
      </c>
      <c r="C48" s="133"/>
      <c r="D48" s="134"/>
      <c r="E48" s="55"/>
      <c r="F48" s="135" t="str">
        <f>F12</f>
        <v>EXEMPT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BUSSAC FORET 3</v>
      </c>
      <c r="C53" s="34"/>
      <c r="D53" s="20" t="str" cm="1">
        <f t="array" ref="D53">_xlfn.IFS(L10=0,"0",L10=18,"2",L10&gt;18,"3",L10&lt;18,"1")</f>
        <v>3</v>
      </c>
      <c r="E53" s="22">
        <f>L10-E10</f>
        <v>8</v>
      </c>
      <c r="F53" s="20" t="str" cm="1">
        <f t="array" ref="F53">_xlfn.IFS(E18=0,"0",E18=18,"2",E18&gt;18,"3",E18&lt;18,"1")</f>
        <v>3</v>
      </c>
      <c r="G53" s="22">
        <f>E18-L18</f>
        <v>36</v>
      </c>
      <c r="H53" s="20" t="str" cm="1">
        <f t="array" ref="H53">_xlfn.IFS(E23=0,"0",E23=18,"2",E23&gt;18,"3",E23&lt;18,"1")</f>
        <v>2</v>
      </c>
      <c r="I53" s="23">
        <f>E23-L23</f>
        <v>0</v>
      </c>
      <c r="J53" s="20" t="str" cm="1">
        <f t="array" ref="J53">_xlfn.IFS(E27=0,"0",E27=18,"2",E27&gt;18,"3",E27&lt;18,"1")</f>
        <v>3</v>
      </c>
      <c r="K53" s="22">
        <f>E27-L27</f>
        <v>8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11</v>
      </c>
      <c r="S53" s="17">
        <f t="shared" si="0"/>
        <v>52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FONTAINE D OZILLAC 4</v>
      </c>
      <c r="C54" s="35"/>
      <c r="D54" s="20" t="str" cm="1">
        <f t="array" ref="D54">_xlfn.IFS(E12=0,"0",E12=18,"2",E12&gt;18,"3",E12&lt;18,"1")</f>
        <v>3</v>
      </c>
      <c r="E54" s="22">
        <f>E12-L12</f>
        <v>36</v>
      </c>
      <c r="F54" s="20" t="str" cm="1">
        <f t="array" ref="F54">_xlfn.IFS(L17=0,"0",L17=18,"2",L17&gt;18,"3",L17&lt;18,"1")</f>
        <v>3</v>
      </c>
      <c r="G54" s="22">
        <f>L17-E17</f>
        <v>24</v>
      </c>
      <c r="H54" s="20" t="str" cm="1">
        <f t="array" ref="H54">_xlfn.IFS(L22=0,"0",L22=18,"2",L22&gt;18,"3",L22&lt;18,"1")</f>
        <v>3</v>
      </c>
      <c r="I54" s="23">
        <f>L22-E22</f>
        <v>4</v>
      </c>
      <c r="J54" s="20" t="str" cm="1">
        <f t="array" ref="J54">_xlfn.IFS(L29=0,"0",L29=18,"2",L29&gt;18,"3",L29&lt;18,"1")</f>
        <v>1</v>
      </c>
      <c r="K54" s="22">
        <f>L29-E29</f>
        <v>-8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10</v>
      </c>
      <c r="S54" s="17">
        <f t="shared" si="0"/>
        <v>56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SAINTES AP 1</v>
      </c>
      <c r="C55" s="36"/>
      <c r="D55" s="20" t="str" cm="1">
        <f t="array" ref="D55">_xlfn.IFS(E9=0,"0",E9=18,"2",E9&gt;18,"3",E9&lt;18,"1")</f>
        <v>3</v>
      </c>
      <c r="E55" s="22">
        <f>E9-L9</f>
        <v>12</v>
      </c>
      <c r="F55" s="20" t="str" cm="1">
        <f t="array" ref="F55">_xlfn.IFS(E16=0,"0",E16=18,"2",E16&gt;18,"3",E16&lt;18,"1")</f>
        <v>3</v>
      </c>
      <c r="G55" s="22">
        <f>E16-L16</f>
        <v>4</v>
      </c>
      <c r="H55" s="20" t="str" cm="1">
        <f t="array" ref="H55">_xlfn.IFS(E22=0,"0",E22=18,"2",E22&gt;18,"3",E22&lt;18,"1")</f>
        <v>1</v>
      </c>
      <c r="I55" s="23">
        <f>E22-L22</f>
        <v>-4</v>
      </c>
      <c r="J55" s="20" t="str" cm="1">
        <f t="array" ref="J55">_xlfn.IFS(E30=0,"0",E30=18,"2",E30&gt;18,"3",E30&lt;18,"1")</f>
        <v>3</v>
      </c>
      <c r="K55" s="22">
        <f>E28-L28</f>
        <v>12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10</v>
      </c>
      <c r="S55" s="17">
        <f t="shared" si="0"/>
        <v>24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CHEVANCEAUX 2</v>
      </c>
      <c r="C56" s="34"/>
      <c r="D56" s="20" t="str" cm="1">
        <f t="array" ref="D56">_xlfn.IFS(E11=0,"0",E11=18,"2",E11&gt;18,"3",E11&lt;18,"1")</f>
        <v>3</v>
      </c>
      <c r="E56" s="22">
        <f>E11-L11</f>
        <v>4</v>
      </c>
      <c r="F56" s="20" t="str" cm="1">
        <f t="array" ref="F56">_xlfn.IFS(L16=0,"0",L16=18,"2",L16&gt;18,"3",L16&lt;18,"1")</f>
        <v>1</v>
      </c>
      <c r="G56" s="22">
        <f>L16-E16</f>
        <v>-4</v>
      </c>
      <c r="H56" s="20" t="str" cm="1">
        <f t="array" ref="H56">_xlfn.IFS(L21=0,"0",L21=18,"2",L21&gt;18,"3",L21&lt;18,"1")</f>
        <v>3</v>
      </c>
      <c r="I56" s="23">
        <f>L21-E21</f>
        <v>12</v>
      </c>
      <c r="J56" s="20" t="str" cm="1">
        <f t="array" ref="J56">_xlfn.IFS(E30=0,"0",E30=18,"2",E30&gt;18,"3",E30&lt;18,"1")</f>
        <v>3</v>
      </c>
      <c r="K56" s="22">
        <f>E30-L30</f>
        <v>36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10</v>
      </c>
      <c r="S56" s="17">
        <f t="shared" si="0"/>
        <v>48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ST JEAN D ANGELY 1</v>
      </c>
      <c r="C57" s="34"/>
      <c r="D57" s="20" t="str" cm="1">
        <f t="array" ref="D57">_xlfn.IFS(L11=0,"0",L11=18,"2",L11&gt;18,"3",L11&lt;18,"1")</f>
        <v>1</v>
      </c>
      <c r="E57" s="22">
        <f>L11-E11</f>
        <v>-4</v>
      </c>
      <c r="F57" s="20" t="str" cm="1">
        <f t="array" ref="F57">_xlfn.IFS(L15=0,"0",L15=18,"2",L15&gt;18,"3",L15&lt;18,"1")</f>
        <v>1</v>
      </c>
      <c r="G57" s="22">
        <f>L15-E15</f>
        <v>-8</v>
      </c>
      <c r="H57" s="20" t="str" cm="1">
        <f t="array" ref="H57">_xlfn.IFS(L23=0,"0",L23=18,"2",L23&gt;18,"3",L23&lt;18,"1")</f>
        <v>2</v>
      </c>
      <c r="I57" s="23">
        <f>L23-E23</f>
        <v>0</v>
      </c>
      <c r="J57" s="20" t="str" cm="1">
        <f t="array" ref="J57">_xlfn.IFS(E29=0,"0",E29=18,"2",E29&gt;18,"3",E29&lt;18,"1")</f>
        <v>3</v>
      </c>
      <c r="K57" s="22">
        <f>E29-L29</f>
        <v>8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7</v>
      </c>
      <c r="S57" s="17">
        <f t="shared" si="0"/>
        <v>-4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CLERAC 2</v>
      </c>
      <c r="C58" s="34"/>
      <c r="D58" s="20" t="str" cm="1">
        <f t="array" ref="D58">_xlfn.IFS(L9=0,"0",L9=18,"2",L9&gt;18,"3",L9&lt;18,"1")</f>
        <v>1</v>
      </c>
      <c r="E58" s="22">
        <f>L9-E9</f>
        <v>-12</v>
      </c>
      <c r="F58" s="20" t="str" cm="1">
        <f t="array" ref="F58">_xlfn.IFS(E15=0,"0",E15=18,"2",E15&gt;18,"3",E15&lt;18,"1")</f>
        <v>3</v>
      </c>
      <c r="G58" s="22">
        <f>E15-L15</f>
        <v>8</v>
      </c>
      <c r="H58" s="20" t="str" cm="1">
        <f t="array" ref="H58">_xlfn.IFS(E24=0,"0",E24=18,"2",E24&gt;18,"3",E24&lt;18,"1")</f>
        <v>3</v>
      </c>
      <c r="I58" s="23">
        <f>E24-L24</f>
        <v>36</v>
      </c>
      <c r="J58" s="20" t="str" cm="1">
        <f t="array" ref="J58">_xlfn.IFS(L27=0,"0",L27=18,"2",L27&gt;18,"3",L27&lt;18,"1")</f>
        <v>1</v>
      </c>
      <c r="K58" s="22">
        <f>L27-E27</f>
        <v>-8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8</v>
      </c>
      <c r="S58" s="17">
        <f t="shared" si="0"/>
        <v>24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SAUJON VAUX 4</v>
      </c>
      <c r="C59" s="65"/>
      <c r="D59" s="66" t="str" cm="1">
        <f t="array" ref="D59">_xlfn.IFS(E10=0,"0",E10=18,"2",E10&gt;18,"3",E10&lt;18,"1")</f>
        <v>1</v>
      </c>
      <c r="E59" s="67">
        <f>E10-L10</f>
        <v>-8</v>
      </c>
      <c r="F59" s="66" t="str" cm="1">
        <f t="array" ref="F59">_xlfn.IFS(E17=0,"0",E17=18,"2",E17&gt;18,"3",E17&lt;18,"1")</f>
        <v>1</v>
      </c>
      <c r="G59" s="67">
        <f>E17-L17</f>
        <v>-24</v>
      </c>
      <c r="H59" s="66" t="str" cm="1">
        <f t="array" ref="H59">_xlfn.IFS(E21=0,"0",E21=18,"2",E21&gt;18,"3",E21&lt;18,"1")</f>
        <v>1</v>
      </c>
      <c r="I59" s="68">
        <f>E21-L21</f>
        <v>-12</v>
      </c>
      <c r="J59" s="66" t="str" cm="1">
        <f t="array" ref="J59">_xlfn.IFS(L28=0,"0",L28=18,"2",L28&gt;18,"3",L28&lt;18,"1")</f>
        <v>1</v>
      </c>
      <c r="K59" s="67">
        <f>L28-E28</f>
        <v>-12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4</v>
      </c>
      <c r="S59" s="70">
        <f t="shared" si="0"/>
        <v>-56</v>
      </c>
    </row>
    <row r="60" spans="1:38" ht="15.75" hidden="1" customHeight="1" thickBot="1" x14ac:dyDescent="0.3">
      <c r="A60" s="25">
        <v>8</v>
      </c>
      <c r="B60" s="71" t="str">
        <f>F12</f>
        <v>EXEMPT</v>
      </c>
      <c r="C60" s="72"/>
      <c r="D60" s="21" t="str" cm="1">
        <f t="array" ref="D60">_xlfn.IFS(L12=0,"0",L12=18,"2",L12&gt;18,"3",L12&lt;18,"1")</f>
        <v>0</v>
      </c>
      <c r="E60" s="24">
        <f>L12-E12</f>
        <v>-36</v>
      </c>
      <c r="F60" s="21" t="str" cm="1">
        <f t="array" ref="F60">_xlfn.IFS(L18=0,"0",L18=18,"2",L18&gt;18,"3",L18&lt;18,"1")</f>
        <v>0</v>
      </c>
      <c r="G60" s="24">
        <f>L18-E18</f>
        <v>-36</v>
      </c>
      <c r="H60" s="21" t="str" cm="1">
        <f t="array" ref="H60">_xlfn.IFS(L24=0,"0",L24=18,"2",L24&gt;18,"3",L24&lt;18,"1")</f>
        <v>0</v>
      </c>
      <c r="I60" s="24">
        <f>L24-E24</f>
        <v>-36</v>
      </c>
      <c r="J60" s="21" t="str" cm="1">
        <f t="array" ref="J60">_xlfn.IFS(L30=0,"0",L30=18,"2",L30&gt;18,"3",L30&lt;18,"1")</f>
        <v>0</v>
      </c>
      <c r="K60" s="24">
        <f>L30-E30</f>
        <v>-36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0</v>
      </c>
      <c r="S60" s="19">
        <f t="shared" si="0"/>
        <v>-144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BUSSAC FORET 3</v>
      </c>
      <c r="C66" s="40">
        <v>0</v>
      </c>
      <c r="D66" s="43" t="str">
        <v>3</v>
      </c>
      <c r="E66" s="44">
        <v>8</v>
      </c>
      <c r="F66" s="43" t="str">
        <v>3</v>
      </c>
      <c r="G66" s="44">
        <v>36</v>
      </c>
      <c r="H66" s="43" t="str">
        <v>2</v>
      </c>
      <c r="I66" s="44">
        <v>0</v>
      </c>
      <c r="J66" s="43" t="str">
        <v>3</v>
      </c>
      <c r="K66" s="44">
        <v>8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11</v>
      </c>
      <c r="S66" s="45">
        <v>52</v>
      </c>
    </row>
    <row r="67" spans="1:19" ht="15.75" thickBot="1" x14ac:dyDescent="0.3">
      <c r="A67" s="78">
        <v>2</v>
      </c>
      <c r="B67" s="38" t="str">
        <v>FONTAINE D OZILLAC 4</v>
      </c>
      <c r="C67" s="41">
        <v>0</v>
      </c>
      <c r="D67" s="46" t="str">
        <v>3</v>
      </c>
      <c r="E67" s="47">
        <v>36</v>
      </c>
      <c r="F67" s="46" t="str">
        <v>3</v>
      </c>
      <c r="G67" s="47">
        <v>24</v>
      </c>
      <c r="H67" s="46" t="str">
        <v>3</v>
      </c>
      <c r="I67" s="47">
        <v>4</v>
      </c>
      <c r="J67" s="46" t="str">
        <v>1</v>
      </c>
      <c r="K67" s="47">
        <v>-8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10</v>
      </c>
      <c r="S67" s="48">
        <v>56</v>
      </c>
    </row>
    <row r="68" spans="1:19" ht="15.75" thickBot="1" x14ac:dyDescent="0.3">
      <c r="A68" s="78">
        <v>3</v>
      </c>
      <c r="B68" s="38" t="str">
        <v>CHEVANCEAUX 2</v>
      </c>
      <c r="C68" s="41">
        <v>0</v>
      </c>
      <c r="D68" s="46" t="str">
        <v>3</v>
      </c>
      <c r="E68" s="47">
        <v>4</v>
      </c>
      <c r="F68" s="46" t="str">
        <v>1</v>
      </c>
      <c r="G68" s="47">
        <v>-4</v>
      </c>
      <c r="H68" s="46" t="str">
        <v>3</v>
      </c>
      <c r="I68" s="47">
        <v>12</v>
      </c>
      <c r="J68" s="46" t="str">
        <v>3</v>
      </c>
      <c r="K68" s="47">
        <v>36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10</v>
      </c>
      <c r="S68" s="48">
        <v>48</v>
      </c>
    </row>
    <row r="69" spans="1:19" ht="15.75" thickBot="1" x14ac:dyDescent="0.3">
      <c r="A69" s="78">
        <v>4</v>
      </c>
      <c r="B69" s="38" t="str">
        <v>SAINTES AP 1</v>
      </c>
      <c r="C69" s="41">
        <v>0</v>
      </c>
      <c r="D69" s="46" t="str">
        <v>3</v>
      </c>
      <c r="E69" s="47">
        <v>12</v>
      </c>
      <c r="F69" s="46" t="str">
        <v>3</v>
      </c>
      <c r="G69" s="47">
        <v>4</v>
      </c>
      <c r="H69" s="46" t="str">
        <v>1</v>
      </c>
      <c r="I69" s="47">
        <v>-4</v>
      </c>
      <c r="J69" s="46" t="str">
        <v>3</v>
      </c>
      <c r="K69" s="47">
        <v>12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10</v>
      </c>
      <c r="S69" s="48">
        <v>24</v>
      </c>
    </row>
    <row r="70" spans="1:19" ht="15.75" thickBot="1" x14ac:dyDescent="0.3">
      <c r="A70" s="78">
        <v>5</v>
      </c>
      <c r="B70" s="38" t="str">
        <v>CLERAC 2</v>
      </c>
      <c r="C70" s="41">
        <v>0</v>
      </c>
      <c r="D70" s="46" t="str">
        <v>1</v>
      </c>
      <c r="E70" s="47">
        <v>-12</v>
      </c>
      <c r="F70" s="46" t="str">
        <v>3</v>
      </c>
      <c r="G70" s="47">
        <v>8</v>
      </c>
      <c r="H70" s="46" t="str">
        <v>3</v>
      </c>
      <c r="I70" s="47">
        <v>36</v>
      </c>
      <c r="J70" s="46" t="str">
        <v>1</v>
      </c>
      <c r="K70" s="47">
        <v>-8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8</v>
      </c>
      <c r="S70" s="48">
        <v>24</v>
      </c>
    </row>
    <row r="71" spans="1:19" ht="15.75" thickBot="1" x14ac:dyDescent="0.3">
      <c r="A71" s="78">
        <v>6</v>
      </c>
      <c r="B71" s="38" t="str">
        <v>ST JEAN D ANGELY 1</v>
      </c>
      <c r="C71" s="41">
        <v>0</v>
      </c>
      <c r="D71" s="46" t="str">
        <v>1</v>
      </c>
      <c r="E71" s="47">
        <v>-4</v>
      </c>
      <c r="F71" s="46" t="str">
        <v>1</v>
      </c>
      <c r="G71" s="47">
        <v>-8</v>
      </c>
      <c r="H71" s="46" t="str">
        <v>2</v>
      </c>
      <c r="I71" s="47">
        <v>0</v>
      </c>
      <c r="J71" s="46" t="str">
        <v>3</v>
      </c>
      <c r="K71" s="47">
        <v>8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7</v>
      </c>
      <c r="S71" s="48">
        <v>-4</v>
      </c>
    </row>
    <row r="72" spans="1:19" ht="15.75" thickBot="1" x14ac:dyDescent="0.3">
      <c r="A72" s="78">
        <v>7</v>
      </c>
      <c r="B72" s="38" t="str">
        <v>SAUJON VAUX 4</v>
      </c>
      <c r="C72" s="42">
        <v>0</v>
      </c>
      <c r="D72" s="75" t="str">
        <v>1</v>
      </c>
      <c r="E72" s="76">
        <v>-8</v>
      </c>
      <c r="F72" s="75" t="str">
        <v>1</v>
      </c>
      <c r="G72" s="76">
        <v>-24</v>
      </c>
      <c r="H72" s="75" t="str">
        <v>1</v>
      </c>
      <c r="I72" s="76">
        <v>-12</v>
      </c>
      <c r="J72" s="75" t="str">
        <v>1</v>
      </c>
      <c r="K72" s="76">
        <v>-12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4</v>
      </c>
      <c r="S72" s="77">
        <v>-56</v>
      </c>
    </row>
    <row r="73" spans="1:19" ht="15.75" thickBot="1" x14ac:dyDescent="0.3">
      <c r="A73" s="78">
        <v>8</v>
      </c>
      <c r="B73" s="39" t="str">
        <v>EXEMPT</v>
      </c>
      <c r="C73" s="30">
        <v>0</v>
      </c>
      <c r="D73" s="49" t="str">
        <v>0</v>
      </c>
      <c r="E73" s="50">
        <v>-36</v>
      </c>
      <c r="F73" s="49" t="str">
        <v>0</v>
      </c>
      <c r="G73" s="50">
        <v>-36</v>
      </c>
      <c r="H73" s="49" t="str">
        <v>0</v>
      </c>
      <c r="I73" s="50">
        <v>-36</v>
      </c>
      <c r="J73" s="49" t="str">
        <v>0</v>
      </c>
      <c r="K73" s="50">
        <v>-36</v>
      </c>
      <c r="L73" s="49" t="str">
        <v>0</v>
      </c>
      <c r="M73" s="50">
        <v>0</v>
      </c>
      <c r="N73" s="49" t="str">
        <v>0</v>
      </c>
      <c r="O73" s="50">
        <v>0</v>
      </c>
      <c r="P73" s="49" t="str">
        <v>0</v>
      </c>
      <c r="Q73" s="50">
        <v>0</v>
      </c>
      <c r="R73" s="83">
        <v>0</v>
      </c>
      <c r="S73" s="84">
        <v>-144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52" priority="2" operator="containsText" text="Exempt">
      <formula>NOT(ISERROR(SEARCH("Exempt",B73)))</formula>
    </cfRule>
  </conditionalFormatting>
  <conditionalFormatting sqref="C60:S60">
    <cfRule type="containsText" dxfId="51" priority="3" operator="containsText" text="Exempt">
      <formula>NOT(ISERROR(SEARCH("Exempt",C60)))</formula>
    </cfRule>
  </conditionalFormatting>
  <conditionalFormatting sqref="D73:S73">
    <cfRule type="expression" dxfId="50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A1:AG56"/>
  <sheetViews>
    <sheetView showGridLines="0" zoomScale="98" zoomScaleNormal="98" workbookViewId="0">
      <selection activeCell="B2" sqref="B2:P2"/>
    </sheetView>
  </sheetViews>
  <sheetFormatPr baseColWidth="10" defaultColWidth="11.42578125" defaultRowHeight="15" x14ac:dyDescent="0.25"/>
  <cols>
    <col min="1" max="1" width="4.85546875" customWidth="1"/>
    <col min="2" max="2" width="20.42578125" customWidth="1"/>
    <col min="3" max="3" width="4.85546875" customWidth="1"/>
    <col min="4" max="4" width="5" customWidth="1"/>
    <col min="5" max="18" width="4.5703125" customWidth="1"/>
    <col min="19" max="19" width="16" customWidth="1"/>
    <col min="20" max="20" width="16.140625" customWidth="1"/>
    <col min="21" max="21" width="4.5703125" customWidth="1"/>
    <col min="22" max="22" width="4.85546875" customWidth="1"/>
    <col min="23" max="23" width="5" customWidth="1"/>
    <col min="24" max="37" width="4.5703125" customWidth="1"/>
  </cols>
  <sheetData>
    <row r="1" spans="2:18" ht="15.75" thickBot="1" x14ac:dyDescent="0.3"/>
    <row r="2" spans="2:18" ht="19.5" thickBot="1" x14ac:dyDescent="0.3">
      <c r="B2" s="186" t="s">
        <v>141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8"/>
    </row>
    <row r="3" spans="2:18" ht="5.25" customHeight="1" x14ac:dyDescent="0.25"/>
    <row r="4" spans="2:18" ht="8.25" customHeight="1" thickBot="1" x14ac:dyDescent="0.3"/>
    <row r="5" spans="2:18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1"/>
    </row>
    <row r="6" spans="2:18" ht="8.25" customHeight="1" x14ac:dyDescent="0.25"/>
    <row r="7" spans="2:18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</row>
    <row r="8" spans="2:18" ht="12.95" customHeight="1" thickBot="1" x14ac:dyDescent="0.3">
      <c r="B8" s="159" t="s">
        <v>195</v>
      </c>
      <c r="C8" s="160"/>
      <c r="D8" s="160"/>
      <c r="E8" s="161" t="s">
        <v>215</v>
      </c>
      <c r="F8" s="161"/>
      <c r="G8" s="162">
        <v>46264</v>
      </c>
      <c r="H8" s="163"/>
      <c r="I8" s="193" t="s">
        <v>216</v>
      </c>
      <c r="J8" s="193"/>
      <c r="K8" s="51"/>
      <c r="M8" s="2"/>
      <c r="N8" s="86" t="s">
        <v>2</v>
      </c>
      <c r="O8" s="86"/>
      <c r="P8" s="86"/>
      <c r="Q8" s="86"/>
      <c r="R8" s="86"/>
    </row>
    <row r="9" spans="2:18" ht="12.95" customHeight="1" x14ac:dyDescent="0.25">
      <c r="B9" s="181" t="s">
        <v>142</v>
      </c>
      <c r="C9" s="183"/>
      <c r="D9" s="52">
        <v>14</v>
      </c>
      <c r="E9" s="181" t="s">
        <v>145</v>
      </c>
      <c r="F9" s="182"/>
      <c r="G9" s="182"/>
      <c r="H9" s="182"/>
      <c r="I9" s="182"/>
      <c r="J9" s="183"/>
      <c r="K9" s="56">
        <v>22</v>
      </c>
      <c r="M9" s="3"/>
      <c r="N9" s="86" t="s">
        <v>3</v>
      </c>
      <c r="O9" s="86"/>
      <c r="P9" s="86"/>
      <c r="Q9" s="86"/>
      <c r="R9" s="86"/>
    </row>
    <row r="10" spans="2:18" ht="12.95" customHeight="1" x14ac:dyDescent="0.25">
      <c r="B10" s="171" t="s">
        <v>143</v>
      </c>
      <c r="C10" s="173"/>
      <c r="D10" s="53">
        <v>24</v>
      </c>
      <c r="E10" s="171" t="s">
        <v>146</v>
      </c>
      <c r="F10" s="172"/>
      <c r="G10" s="172"/>
      <c r="H10" s="172"/>
      <c r="I10" s="172"/>
      <c r="J10" s="173"/>
      <c r="K10" s="57">
        <v>12</v>
      </c>
      <c r="M10" s="4"/>
      <c r="N10" s="174" t="s">
        <v>4</v>
      </c>
      <c r="O10" s="174"/>
      <c r="P10" s="174"/>
      <c r="Q10" s="174"/>
      <c r="R10" s="174"/>
    </row>
    <row r="11" spans="2:18" ht="12.95" customHeight="1" thickBot="1" x14ac:dyDescent="0.3">
      <c r="B11" s="175" t="s">
        <v>144</v>
      </c>
      <c r="C11" s="177"/>
      <c r="D11" s="55">
        <v>30</v>
      </c>
      <c r="E11" s="175" t="s">
        <v>214</v>
      </c>
      <c r="F11" s="176"/>
      <c r="G11" s="176"/>
      <c r="H11" s="176"/>
      <c r="I11" s="176"/>
      <c r="J11" s="177"/>
      <c r="K11" s="58">
        <v>6</v>
      </c>
      <c r="N11" s="30"/>
      <c r="O11" s="30"/>
    </row>
    <row r="12" spans="2:18" ht="8.25" customHeight="1" thickBot="1" x14ac:dyDescent="0.3">
      <c r="B12" s="26"/>
      <c r="C12" s="26"/>
      <c r="D12" s="26"/>
      <c r="E12" s="26"/>
      <c r="F12" s="26"/>
      <c r="G12" s="26"/>
      <c r="H12" s="26"/>
      <c r="I12" s="26"/>
      <c r="J12" s="26"/>
      <c r="K12" s="26"/>
    </row>
    <row r="13" spans="2:18" ht="12.95" customHeight="1" thickBot="1" x14ac:dyDescent="0.3">
      <c r="B13" s="159" t="s">
        <v>217</v>
      </c>
      <c r="C13" s="160"/>
      <c r="D13" s="160"/>
      <c r="E13" s="161" t="s">
        <v>215</v>
      </c>
      <c r="F13" s="161"/>
      <c r="G13" s="162">
        <v>46264</v>
      </c>
      <c r="H13" s="163"/>
      <c r="I13" s="193" t="s">
        <v>16</v>
      </c>
      <c r="J13" s="193"/>
      <c r="K13" s="51"/>
    </row>
    <row r="14" spans="2:18" ht="12.95" customHeight="1" x14ac:dyDescent="0.25">
      <c r="B14" s="167" t="str">
        <f>$E$9</f>
        <v>ST JULIEN ESCAP 2</v>
      </c>
      <c r="C14" s="170"/>
      <c r="D14" s="52">
        <v>16</v>
      </c>
      <c r="E14" s="150" t="str">
        <f>$B$11</f>
        <v>CHANIERS 3</v>
      </c>
      <c r="F14" s="151"/>
      <c r="G14" s="151"/>
      <c r="H14" s="151"/>
      <c r="I14" s="151"/>
      <c r="J14" s="152"/>
      <c r="K14" s="56">
        <v>20</v>
      </c>
    </row>
    <row r="15" spans="2:18" ht="12.95" customHeight="1" x14ac:dyDescent="0.25">
      <c r="B15" s="150" t="str">
        <f>$B$9</f>
        <v>LES GONDS 3</v>
      </c>
      <c r="C15" s="152"/>
      <c r="D15" s="53">
        <v>20</v>
      </c>
      <c r="E15" s="150" t="str">
        <f>$B$10</f>
        <v>NANCRAS 1</v>
      </c>
      <c r="F15" s="151"/>
      <c r="G15" s="151"/>
      <c r="H15" s="151"/>
      <c r="I15" s="151"/>
      <c r="J15" s="152"/>
      <c r="K15" s="57">
        <v>16</v>
      </c>
    </row>
    <row r="16" spans="2:18" ht="12.95" customHeight="1" thickBot="1" x14ac:dyDescent="0.3">
      <c r="B16" s="132" t="str">
        <f>$E$10</f>
        <v>TONNAY CHARENTE 5</v>
      </c>
      <c r="C16" s="134"/>
      <c r="D16" s="55">
        <v>14</v>
      </c>
      <c r="E16" s="156" t="str">
        <f>$E$11</f>
        <v>PORT DES BARQUE 5</v>
      </c>
      <c r="F16" s="157"/>
      <c r="G16" s="157"/>
      <c r="H16" s="157"/>
      <c r="I16" s="157"/>
      <c r="J16" s="158"/>
      <c r="K16" s="58">
        <v>22</v>
      </c>
    </row>
    <row r="17" spans="2:16" ht="8.25" customHeight="1" thickBot="1" x14ac:dyDescent="0.3">
      <c r="B17" s="28"/>
      <c r="C17" s="31"/>
      <c r="D17" s="27"/>
      <c r="E17" s="31"/>
      <c r="F17" s="31"/>
      <c r="G17" s="31"/>
      <c r="H17" s="31"/>
      <c r="I17" s="31"/>
      <c r="J17" s="31"/>
      <c r="K17" s="27"/>
    </row>
    <row r="18" spans="2:16" ht="12.75" customHeight="1" thickBot="1" x14ac:dyDescent="0.3">
      <c r="B18" s="159" t="s">
        <v>160</v>
      </c>
      <c r="C18" s="160"/>
      <c r="D18" s="160"/>
      <c r="E18" s="161" t="s">
        <v>218</v>
      </c>
      <c r="F18" s="161"/>
      <c r="G18" s="162">
        <v>46271</v>
      </c>
      <c r="H18" s="163"/>
      <c r="I18" s="163" t="s">
        <v>219</v>
      </c>
      <c r="J18" s="163"/>
      <c r="K18" s="51"/>
    </row>
    <row r="19" spans="2:16" ht="12.95" customHeight="1" x14ac:dyDescent="0.25">
      <c r="B19" s="164" t="str">
        <f>$B$10</f>
        <v>NANCRAS 1</v>
      </c>
      <c r="C19" s="166"/>
      <c r="D19" s="52">
        <v>12</v>
      </c>
      <c r="E19" s="167" t="str">
        <f>$B$11</f>
        <v>CHANIERS 3</v>
      </c>
      <c r="F19" s="168"/>
      <c r="G19" s="168"/>
      <c r="H19" s="168"/>
      <c r="I19" s="168"/>
      <c r="J19" s="168"/>
      <c r="K19" s="56">
        <v>24</v>
      </c>
    </row>
    <row r="20" spans="2:16" ht="12.95" customHeight="1" x14ac:dyDescent="0.25">
      <c r="B20" s="150" t="str">
        <f>$B$9</f>
        <v>LES GONDS 3</v>
      </c>
      <c r="C20" s="152"/>
      <c r="D20" s="53">
        <v>26</v>
      </c>
      <c r="E20" s="150" t="str">
        <f>$E$10</f>
        <v>TONNAY CHARENTE 5</v>
      </c>
      <c r="F20" s="151"/>
      <c r="G20" s="151"/>
      <c r="H20" s="151"/>
      <c r="I20" s="151"/>
      <c r="J20" s="152"/>
      <c r="K20" s="57">
        <v>10</v>
      </c>
    </row>
    <row r="21" spans="2:16" ht="12.95" customHeight="1" thickBot="1" x14ac:dyDescent="0.3">
      <c r="B21" s="132" t="str">
        <f>$E$9</f>
        <v>ST JULIEN ESCAP 2</v>
      </c>
      <c r="C21" s="134"/>
      <c r="D21" s="55">
        <v>18</v>
      </c>
      <c r="E21" s="156" t="str">
        <f>$E$11</f>
        <v>PORT DES BARQUE 5</v>
      </c>
      <c r="F21" s="157"/>
      <c r="G21" s="157"/>
      <c r="H21" s="157"/>
      <c r="I21" s="157"/>
      <c r="J21" s="158"/>
      <c r="K21" s="58">
        <v>18</v>
      </c>
    </row>
    <row r="22" spans="2:16" ht="8.25" customHeight="1" thickBot="1" x14ac:dyDescent="0.3">
      <c r="B22" s="28"/>
      <c r="C22" s="31"/>
      <c r="D22" s="27"/>
      <c r="E22" s="31"/>
      <c r="F22" s="31"/>
      <c r="G22" s="31"/>
      <c r="H22" s="31"/>
      <c r="I22" s="31"/>
      <c r="J22" s="31"/>
      <c r="K22" s="27"/>
    </row>
    <row r="23" spans="2:16" ht="12.95" customHeight="1" thickBot="1" x14ac:dyDescent="0.3">
      <c r="B23" s="159" t="s">
        <v>160</v>
      </c>
      <c r="C23" s="160"/>
      <c r="D23" s="160"/>
      <c r="E23" s="161" t="s">
        <v>218</v>
      </c>
      <c r="F23" s="161"/>
      <c r="G23" s="162">
        <v>46271</v>
      </c>
      <c r="H23" s="163"/>
      <c r="I23" s="163" t="s">
        <v>16</v>
      </c>
      <c r="J23" s="163"/>
      <c r="K23" s="51"/>
    </row>
    <row r="24" spans="2:16" ht="12.95" customHeight="1" x14ac:dyDescent="0.25">
      <c r="B24" s="141" t="str">
        <f>$E$10</f>
        <v>TONNAY CHARENTE 5</v>
      </c>
      <c r="C24" s="143"/>
      <c r="D24" s="52">
        <v>14</v>
      </c>
      <c r="E24" s="167" t="str">
        <f>$E$9</f>
        <v>ST JULIEN ESCAP 2</v>
      </c>
      <c r="F24" s="168"/>
      <c r="G24" s="168"/>
      <c r="H24" s="168"/>
      <c r="I24" s="168"/>
      <c r="J24" s="168"/>
      <c r="K24" s="56">
        <v>22</v>
      </c>
    </row>
    <row r="25" spans="2:16" ht="12.95" customHeight="1" x14ac:dyDescent="0.25">
      <c r="B25" s="150" t="str">
        <f>$B$9</f>
        <v>LES GONDS 3</v>
      </c>
      <c r="C25" s="152"/>
      <c r="D25" s="53">
        <v>16</v>
      </c>
      <c r="E25" s="128" t="str">
        <f>$B$11</f>
        <v>CHANIERS 3</v>
      </c>
      <c r="F25" s="129"/>
      <c r="G25" s="129"/>
      <c r="H25" s="129"/>
      <c r="I25" s="129"/>
      <c r="J25" s="130"/>
      <c r="K25" s="57">
        <v>20</v>
      </c>
    </row>
    <row r="26" spans="2:16" ht="12.95" customHeight="1" thickBot="1" x14ac:dyDescent="0.3">
      <c r="B26" s="132" t="str">
        <f>$B$10</f>
        <v>NANCRAS 1</v>
      </c>
      <c r="C26" s="134"/>
      <c r="D26" s="55">
        <v>14</v>
      </c>
      <c r="E26" s="156" t="str">
        <f>$E$11</f>
        <v>PORT DES BARQUE 5</v>
      </c>
      <c r="F26" s="157"/>
      <c r="G26" s="157"/>
      <c r="H26" s="157"/>
      <c r="I26" s="157"/>
      <c r="J26" s="158"/>
      <c r="K26" s="58">
        <v>22</v>
      </c>
    </row>
    <row r="27" spans="2:16" ht="8.25" customHeight="1" thickBot="1" x14ac:dyDescent="0.3">
      <c r="B27" s="32"/>
      <c r="C27" s="32"/>
      <c r="D27" s="1"/>
      <c r="E27" s="32"/>
      <c r="F27" s="32"/>
      <c r="G27" s="32"/>
      <c r="H27" s="32"/>
      <c r="I27" s="32"/>
      <c r="J27" s="32"/>
      <c r="K27" s="1"/>
    </row>
    <row r="28" spans="2:16" ht="12.95" customHeight="1" thickBot="1" x14ac:dyDescent="0.3">
      <c r="B28" s="159" t="s">
        <v>220</v>
      </c>
      <c r="C28" s="160"/>
      <c r="D28" s="160"/>
      <c r="E28" s="161" t="s">
        <v>215</v>
      </c>
      <c r="F28" s="161"/>
      <c r="G28" s="162">
        <v>46292</v>
      </c>
      <c r="H28" s="163"/>
      <c r="I28" s="163" t="s">
        <v>17</v>
      </c>
      <c r="J28" s="163"/>
      <c r="K28" s="51"/>
      <c r="M28" s="147" t="s">
        <v>5</v>
      </c>
      <c r="N28" s="148"/>
      <c r="O28" s="148"/>
      <c r="P28" s="149"/>
    </row>
    <row r="29" spans="2:16" ht="12.95" customHeight="1" x14ac:dyDescent="0.25">
      <c r="B29" s="164" t="str">
        <f>$B$11</f>
        <v>CHANIERS 3</v>
      </c>
      <c r="C29" s="166"/>
      <c r="D29" s="52"/>
      <c r="E29" s="128" t="str">
        <f>$E$10</f>
        <v>TONNAY CHARENTE 5</v>
      </c>
      <c r="F29" s="129"/>
      <c r="G29" s="129"/>
      <c r="H29" s="129"/>
      <c r="I29" s="129"/>
      <c r="J29" s="130"/>
      <c r="K29" s="56"/>
      <c r="M29" s="153" t="s">
        <v>6</v>
      </c>
      <c r="N29" s="154"/>
      <c r="O29" s="154"/>
      <c r="P29" s="155"/>
    </row>
    <row r="30" spans="2:16" ht="12.95" customHeight="1" x14ac:dyDescent="0.25">
      <c r="B30" s="150" t="str">
        <f>$E$9</f>
        <v>ST JULIEN ESCAP 2</v>
      </c>
      <c r="C30" s="152"/>
      <c r="D30" s="53"/>
      <c r="E30" s="150" t="str">
        <f>$B$10</f>
        <v>NANCRAS 1</v>
      </c>
      <c r="F30" s="151"/>
      <c r="G30" s="151"/>
      <c r="H30" s="151"/>
      <c r="I30" s="151"/>
      <c r="J30" s="152"/>
      <c r="K30" s="57"/>
      <c r="M30" s="128" t="s">
        <v>7</v>
      </c>
      <c r="N30" s="129"/>
      <c r="O30" s="129"/>
      <c r="P30" s="131"/>
    </row>
    <row r="31" spans="2:16" ht="12.95" customHeight="1" thickBot="1" x14ac:dyDescent="0.3">
      <c r="B31" s="138" t="str">
        <f>$B$9</f>
        <v>LES GONDS 3</v>
      </c>
      <c r="C31" s="169"/>
      <c r="D31" s="55"/>
      <c r="E31" s="156" t="str">
        <f>$E$11</f>
        <v>PORT DES BARQUE 5</v>
      </c>
      <c r="F31" s="157"/>
      <c r="G31" s="157"/>
      <c r="H31" s="157"/>
      <c r="I31" s="157"/>
      <c r="J31" s="158"/>
      <c r="K31" s="58"/>
      <c r="M31" s="138" t="s">
        <v>8</v>
      </c>
      <c r="N31" s="139"/>
      <c r="O31" s="139"/>
      <c r="P31" s="140"/>
    </row>
    <row r="32" spans="2:16" ht="9" customHeight="1" x14ac:dyDescent="0.25">
      <c r="B32" s="85"/>
      <c r="C32" s="86"/>
      <c r="D32" s="87"/>
      <c r="E32" s="86"/>
      <c r="F32" s="86"/>
      <c r="G32" s="86"/>
      <c r="H32" s="86"/>
      <c r="I32" s="86"/>
      <c r="J32" s="86"/>
      <c r="K32" s="87"/>
    </row>
    <row r="33" spans="1:33" ht="7.5" customHeight="1" x14ac:dyDescent="0.25"/>
    <row r="34" spans="1:33" ht="15.75" hidden="1" thickBot="1" x14ac:dyDescent="0.3">
      <c r="C34" s="7" t="s">
        <v>9</v>
      </c>
      <c r="D34" s="7" t="s">
        <v>10</v>
      </c>
      <c r="E34" s="7" t="s">
        <v>9</v>
      </c>
      <c r="F34" s="7" t="s">
        <v>10</v>
      </c>
      <c r="G34" s="7" t="s">
        <v>9</v>
      </c>
      <c r="H34" s="7" t="s">
        <v>10</v>
      </c>
      <c r="I34" s="7" t="s">
        <v>9</v>
      </c>
      <c r="J34" s="7" t="s">
        <v>10</v>
      </c>
      <c r="K34" s="7" t="s">
        <v>9</v>
      </c>
      <c r="L34" s="7" t="s">
        <v>10</v>
      </c>
      <c r="M34" s="117" t="s">
        <v>11</v>
      </c>
      <c r="N34" s="118"/>
      <c r="R34" s="30"/>
      <c r="S34" s="30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9"/>
      <c r="AG34" s="10"/>
    </row>
    <row r="35" spans="1:33" ht="12.6" hidden="1" customHeight="1" thickBot="1" x14ac:dyDescent="0.3">
      <c r="P35" s="11"/>
      <c r="Q35" s="11"/>
      <c r="AF35" s="9"/>
      <c r="AG35" s="9"/>
    </row>
    <row r="36" spans="1:33" ht="15.75" hidden="1" customHeight="1" thickBot="1" x14ac:dyDescent="0.3">
      <c r="A36" s="15" t="s">
        <v>12</v>
      </c>
      <c r="B36" s="5" t="s">
        <v>13</v>
      </c>
      <c r="C36" s="124" t="s">
        <v>206</v>
      </c>
      <c r="D36" s="125"/>
      <c r="E36" s="126" t="s">
        <v>207</v>
      </c>
      <c r="F36" s="127"/>
      <c r="G36" s="126" t="s">
        <v>208</v>
      </c>
      <c r="H36" s="127"/>
      <c r="I36" s="126" t="s">
        <v>209</v>
      </c>
      <c r="J36" s="127"/>
      <c r="K36" s="126" t="s">
        <v>210</v>
      </c>
      <c r="L36" s="127"/>
      <c r="M36" s="13" t="s">
        <v>9</v>
      </c>
      <c r="N36" s="14" t="s">
        <v>10</v>
      </c>
      <c r="P36" s="11"/>
      <c r="Q36" s="11"/>
      <c r="AF36" s="9"/>
      <c r="AG36" s="9"/>
    </row>
    <row r="37" spans="1:33" ht="15.75" hidden="1" customHeight="1" thickBot="1" x14ac:dyDescent="0.3">
      <c r="A37" s="25">
        <v>1</v>
      </c>
      <c r="B37" s="33" t="str">
        <f>$E$10</f>
        <v>TONNAY CHARENTE 5</v>
      </c>
      <c r="C37" s="20" t="str" cm="1">
        <f t="array" ref="C37">_xlfn.IFS($K$10="","0",$K$10=18,"2",$K$10&gt;18,"3",$K$10&lt;18,"1")</f>
        <v>1</v>
      </c>
      <c r="D37" s="22">
        <f>$K$10-$D$10</f>
        <v>-12</v>
      </c>
      <c r="E37" s="20" t="str" cm="1">
        <f t="array" ref="E37">_xlfn.IFS($D$16="","0",$D$16=18,"2",$D$16&gt;18,"3",$D$16&lt;18,"1")</f>
        <v>1</v>
      </c>
      <c r="F37" s="22">
        <f>$D$16-$K$16</f>
        <v>-8</v>
      </c>
      <c r="G37" s="20" t="str" cm="1">
        <f t="array" ref="G37">_xlfn.IFS($K$20="","0",$K$20=18,"2",$K$20&gt;18,"3",$K$20&lt;18,"1")</f>
        <v>1</v>
      </c>
      <c r="H37" s="23">
        <f>$K$20-$D$20</f>
        <v>-16</v>
      </c>
      <c r="I37" s="20" t="str" cm="1">
        <f t="array" ref="I37">_xlfn.IFS($D$24="","0",$D$24=18,"2",$D$24&gt;18,"3",$D$24&lt;18,"1")</f>
        <v>1</v>
      </c>
      <c r="J37" s="22">
        <f>$D$24-$K$24</f>
        <v>-8</v>
      </c>
      <c r="K37" s="20" t="str" cm="1">
        <f t="array" ref="K37">_xlfn.IFS($K$29="","0",$K$29=18,"2",$K$29&gt;18,"3",$K$29&lt;18,"1")</f>
        <v>0</v>
      </c>
      <c r="L37" s="22">
        <f>$K$29-$D$29</f>
        <v>0</v>
      </c>
      <c r="M37" s="16">
        <f t="shared" ref="M37:N42" si="0">+C37+E37+G37+I37+K37</f>
        <v>4</v>
      </c>
      <c r="N37" s="17">
        <f t="shared" si="0"/>
        <v>-44</v>
      </c>
      <c r="P37" s="11"/>
      <c r="Q37" s="11"/>
      <c r="AF37" s="9"/>
      <c r="AG37" s="9"/>
    </row>
    <row r="38" spans="1:33" ht="15.75" hidden="1" customHeight="1" thickBot="1" x14ac:dyDescent="0.3">
      <c r="A38" s="25">
        <v>2</v>
      </c>
      <c r="B38" s="74" t="str">
        <f>$E$9</f>
        <v>ST JULIEN ESCAP 2</v>
      </c>
      <c r="C38" s="20" t="str" cm="1">
        <f t="array" ref="C38">_xlfn.IFS($K$9="","0",$K$9=18,"2",$K$9&gt;18,"3",$K$9&lt;18,"1")</f>
        <v>3</v>
      </c>
      <c r="D38" s="22">
        <f>$K$9-$D$9</f>
        <v>8</v>
      </c>
      <c r="E38" s="20" t="str" cm="1">
        <f t="array" ref="E38">_xlfn.IFS($D$14="","0",$D$14=18,"2",$D$14&gt;18,"3",$D$14&lt;18,"1")</f>
        <v>1</v>
      </c>
      <c r="F38" s="22">
        <f>$D$14-$K$14</f>
        <v>-4</v>
      </c>
      <c r="G38" s="20" t="str" cm="1">
        <f t="array" ref="G38">_xlfn.IFS($D$21="","0",$D$21=18,"2",$D$21&gt;18,"3",$D$21&lt;18,"1")</f>
        <v>2</v>
      </c>
      <c r="H38" s="23">
        <f>$D$21-$K$21</f>
        <v>0</v>
      </c>
      <c r="I38" s="20" t="str" cm="1">
        <f t="array" ref="I38">_xlfn.IFS($K$24="","0",$K$24=18,"2",$K$24&gt;18,"3",$K$24&lt;18,"1")</f>
        <v>3</v>
      </c>
      <c r="J38" s="22">
        <f>$K$24-$D$24</f>
        <v>8</v>
      </c>
      <c r="K38" s="20" t="str" cm="1">
        <f t="array" ref="K38">_xlfn.IFS($D$30="","0",$D$30=18,"2",$D$30&gt;18,"3",$D$30&lt;18,"1")</f>
        <v>0</v>
      </c>
      <c r="L38" s="22">
        <f>$D$30-$K$30</f>
        <v>0</v>
      </c>
      <c r="M38" s="16">
        <f t="shared" si="0"/>
        <v>9</v>
      </c>
      <c r="N38" s="17">
        <f t="shared" si="0"/>
        <v>12</v>
      </c>
      <c r="P38" s="11"/>
      <c r="Q38" s="11"/>
      <c r="AF38" s="9"/>
      <c r="AG38" s="9"/>
    </row>
    <row r="39" spans="1:33" ht="15.75" hidden="1" customHeight="1" thickBot="1" x14ac:dyDescent="0.3">
      <c r="A39" s="25">
        <v>3</v>
      </c>
      <c r="B39" s="73" t="str">
        <f>$E$11</f>
        <v>PORT DES BARQUE 5</v>
      </c>
      <c r="C39" s="20" t="str" cm="1">
        <f t="array" ref="C39">_xlfn.IFS($K$11="","0",$K$11=18,"2",$K$11&gt;18,"3",$K$11&lt;18,"1")</f>
        <v>1</v>
      </c>
      <c r="D39" s="22">
        <f>$K$11-$D$11</f>
        <v>-24</v>
      </c>
      <c r="E39" s="20" t="str" cm="1">
        <f t="array" ref="E39">_xlfn.IFS($K$16="","0",$K$16=18,"2",$K$16&gt;18,"3",$K$16&lt;18,"1")</f>
        <v>3</v>
      </c>
      <c r="F39" s="22">
        <f>$K$16-$D$16</f>
        <v>8</v>
      </c>
      <c r="G39" s="20" t="str" cm="1">
        <f t="array" ref="G39">_xlfn.IFS($K$21="","0",$K$21=18,"2",$K$21&gt;18,"3",$K$21&lt;18,"1")</f>
        <v>2</v>
      </c>
      <c r="H39" s="23">
        <f>$K$21-$D$21</f>
        <v>0</v>
      </c>
      <c r="I39" s="20" t="str" cm="1">
        <f t="array" ref="I39">_xlfn.IFS($K$26="","0",$K$26=18,"2",$K$26&gt;18,"3",$K$26&lt;18,"1")</f>
        <v>3</v>
      </c>
      <c r="J39" s="22">
        <f>$K$26-$D$26</f>
        <v>8</v>
      </c>
      <c r="K39" s="20" t="str" cm="1">
        <f t="array" ref="K39">_xlfn.IFS($K$31="","0",$K$31=18,"2",$K$31&gt;18,"3",$K$31&lt;18,"1")</f>
        <v>0</v>
      </c>
      <c r="L39" s="22">
        <f>$K$31-$D$31</f>
        <v>0</v>
      </c>
      <c r="M39" s="16">
        <f t="shared" si="0"/>
        <v>9</v>
      </c>
      <c r="N39" s="17">
        <f t="shared" si="0"/>
        <v>-8</v>
      </c>
      <c r="P39" s="11"/>
      <c r="Q39" s="11"/>
      <c r="AF39" s="9"/>
      <c r="AG39" s="9"/>
    </row>
    <row r="40" spans="1:33" ht="15.75" hidden="1" customHeight="1" thickBot="1" x14ac:dyDescent="0.3">
      <c r="A40" s="25">
        <v>4</v>
      </c>
      <c r="B40" s="33" t="str">
        <f>$B$10</f>
        <v>NANCRAS 1</v>
      </c>
      <c r="C40" s="20" t="str" cm="1">
        <f t="array" ref="C40">_xlfn.IFS($D$10="","0",$D$10=18,"2",$D$10&gt;18,"3",$D$10&lt;18,"1")</f>
        <v>3</v>
      </c>
      <c r="D40" s="22">
        <f>$D$10-$K$10</f>
        <v>12</v>
      </c>
      <c r="E40" s="20" t="str" cm="1">
        <f t="array" ref="E40">_xlfn.IFS($K$15="","0",$K$15=18,"2",$K$15&gt;18,"3",$K$15&lt;18,"1")</f>
        <v>1</v>
      </c>
      <c r="F40" s="22">
        <f>$K$15-$D$15</f>
        <v>-4</v>
      </c>
      <c r="G40" s="20" t="str" cm="1">
        <f t="array" ref="G40">_xlfn.IFS($D$19="","0",$D$19=18,"2",$D$19&gt;18,"3",$D$19&lt;18,"1")</f>
        <v>1</v>
      </c>
      <c r="H40" s="23">
        <f>$D$19-$K$19</f>
        <v>-12</v>
      </c>
      <c r="I40" s="20" t="str" cm="1">
        <f t="array" ref="I40">_xlfn.IFS($D$26="","0",$D$26=18,"2",$D$26&gt;18,"3",$D$26&lt;18,"1")</f>
        <v>1</v>
      </c>
      <c r="J40" s="22">
        <f>$D$26-$K$26</f>
        <v>-8</v>
      </c>
      <c r="K40" s="20" t="str" cm="1">
        <f t="array" ref="K40">_xlfn.IFS($K$30="","0",$K$30=18,"2",$K$30&gt;18,"3",$K$30&lt;18,"1")</f>
        <v>0</v>
      </c>
      <c r="L40" s="22">
        <f>$K$30-$D$30</f>
        <v>0</v>
      </c>
      <c r="M40" s="16">
        <f t="shared" si="0"/>
        <v>6</v>
      </c>
      <c r="N40" s="17">
        <f t="shared" si="0"/>
        <v>-12</v>
      </c>
      <c r="P40" s="11"/>
      <c r="Q40" s="11"/>
      <c r="AF40" s="9"/>
      <c r="AG40" s="9"/>
    </row>
    <row r="41" spans="1:33" ht="15.75" hidden="1" customHeight="1" thickBot="1" x14ac:dyDescent="0.3">
      <c r="A41" s="25">
        <v>5</v>
      </c>
      <c r="B41" s="33" t="str">
        <f>$B$9</f>
        <v>LES GONDS 3</v>
      </c>
      <c r="C41" s="20" t="str" cm="1">
        <f t="array" ref="C41">_xlfn.IFS($D$9="","0",$D$9=18,"2",$D$9&gt;18,"3",$D$9&lt;18,"1")</f>
        <v>1</v>
      </c>
      <c r="D41" s="22">
        <f>$D$9-$K$9</f>
        <v>-8</v>
      </c>
      <c r="E41" s="20" t="str" cm="1">
        <f t="array" ref="E41">_xlfn.IFS($D$15="","0",$D$15=18,"2",$D$15&gt;18,"3",$D$15&lt;18,"1")</f>
        <v>3</v>
      </c>
      <c r="F41" s="22">
        <f>$D$15-$K$15</f>
        <v>4</v>
      </c>
      <c r="G41" s="20" t="str" cm="1">
        <f t="array" ref="G41">_xlfn.IFS($D$20="","0",$D$20=18,"2",$D$20&gt;18,"3",$D$20&lt;18,"1")</f>
        <v>3</v>
      </c>
      <c r="H41" s="23">
        <f>$D$20-$K$20</f>
        <v>16</v>
      </c>
      <c r="I41" s="20" t="str" cm="1">
        <f t="array" ref="I41">_xlfn.IFS($D$25="","0",$D$25=18,"2",$D$25&gt;18,"3",$D$25&lt;18,"1")</f>
        <v>1</v>
      </c>
      <c r="J41" s="22">
        <f>$D$25-$K$25</f>
        <v>-4</v>
      </c>
      <c r="K41" s="20" t="str" cm="1">
        <f t="array" ref="K41">_xlfn.IFS($D$31="","0",$D$31=18,"2",$D$31&gt;18,"3",$D$31&lt;18,"1")</f>
        <v>0</v>
      </c>
      <c r="L41" s="22">
        <f>$D$31-$K$31</f>
        <v>0</v>
      </c>
      <c r="M41" s="16">
        <f t="shared" si="0"/>
        <v>8</v>
      </c>
      <c r="N41" s="17">
        <f t="shared" si="0"/>
        <v>8</v>
      </c>
      <c r="P41" s="11"/>
      <c r="Q41" s="11"/>
      <c r="AF41" s="9"/>
      <c r="AG41" s="9"/>
    </row>
    <row r="42" spans="1:33" ht="15.75" hidden="1" customHeight="1" thickBot="1" x14ac:dyDescent="0.3">
      <c r="A42" s="25">
        <v>6</v>
      </c>
      <c r="B42" s="33" t="str">
        <f>$B$11</f>
        <v>CHANIERS 3</v>
      </c>
      <c r="C42" s="21" t="str" cm="1">
        <f t="array" ref="C42">_xlfn.IFS($D$11="","0",$D$11=18,"2",$D$11&gt;18,"3",$D$11&lt;18,"1")</f>
        <v>3</v>
      </c>
      <c r="D42" s="24">
        <f>$D$11-$K$11</f>
        <v>24</v>
      </c>
      <c r="E42" s="21" t="str" cm="1">
        <f t="array" ref="E42">_xlfn.IFS($K$14="","0",$K$14=18,"2",$K$14&gt;18,"3",$K$14&lt;18,"1")</f>
        <v>3</v>
      </c>
      <c r="F42" s="24">
        <f>$K$14-$D$14</f>
        <v>4</v>
      </c>
      <c r="G42" s="21" t="str" cm="1">
        <f t="array" ref="G42">_xlfn.IFS($K$19="","0",$K$19=18,"2",$K$19&gt;18,"3",$K$19&lt;18,"1")</f>
        <v>3</v>
      </c>
      <c r="H42" s="88">
        <f>$K$19-$D$19</f>
        <v>12</v>
      </c>
      <c r="I42" s="21" t="str" cm="1">
        <f t="array" ref="I42">_xlfn.IFS($K$25="","0",$K$25=18,"2",$K$25&gt;18,"3",$K$25&lt;18,"1")</f>
        <v>3</v>
      </c>
      <c r="J42" s="24">
        <f>$K$25-$D$25</f>
        <v>4</v>
      </c>
      <c r="K42" s="21" t="str" cm="1">
        <f t="array" ref="K42">_xlfn.IFS($D$29="","0",$D$29=18,"2",$D$29&gt;18,"3",$D$29&lt;18,"1")</f>
        <v>0</v>
      </c>
      <c r="L42" s="24">
        <f>$D$29-$K$29</f>
        <v>0</v>
      </c>
      <c r="M42" s="18">
        <f t="shared" si="0"/>
        <v>12</v>
      </c>
      <c r="N42" s="19">
        <f t="shared" si="0"/>
        <v>44</v>
      </c>
      <c r="P42" s="11"/>
      <c r="Q42" s="11"/>
      <c r="AF42" s="9"/>
      <c r="AG42" s="9"/>
    </row>
    <row r="43" spans="1:33" ht="15.75" hidden="1" customHeight="1" x14ac:dyDescent="0.25"/>
    <row r="44" spans="1:33" ht="15.75" hidden="1" customHeight="1" x14ac:dyDescent="0.25">
      <c r="B44" s="12" t="s">
        <v>14</v>
      </c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90"/>
    </row>
    <row r="45" spans="1:33" ht="15" customHeight="1" thickBot="1" x14ac:dyDescent="0.3"/>
    <row r="46" spans="1:33" ht="15.75" thickBot="1" x14ac:dyDescent="0.3">
      <c r="C46" s="91" t="s">
        <v>9</v>
      </c>
      <c r="D46" s="91" t="s">
        <v>10</v>
      </c>
      <c r="E46" s="91" t="s">
        <v>9</v>
      </c>
      <c r="F46" s="91" t="s">
        <v>10</v>
      </c>
      <c r="G46" s="91" t="s">
        <v>9</v>
      </c>
      <c r="H46" s="91" t="s">
        <v>10</v>
      </c>
      <c r="I46" s="91" t="s">
        <v>9</v>
      </c>
      <c r="J46" s="91" t="s">
        <v>10</v>
      </c>
      <c r="K46" s="91" t="s">
        <v>9</v>
      </c>
      <c r="L46" s="91" t="s">
        <v>10</v>
      </c>
      <c r="M46" s="147" t="s">
        <v>11</v>
      </c>
      <c r="N46" s="149"/>
    </row>
    <row r="47" spans="1:33" ht="15.75" customHeight="1" thickBot="1" x14ac:dyDescent="0.3">
      <c r="A47" s="92" t="s">
        <v>12</v>
      </c>
      <c r="B47" s="93" t="s">
        <v>13</v>
      </c>
      <c r="C47" s="194" t="s">
        <v>211</v>
      </c>
      <c r="D47" s="194"/>
      <c r="E47" s="194" t="s">
        <v>212</v>
      </c>
      <c r="F47" s="194"/>
      <c r="G47" s="194" t="s">
        <v>213</v>
      </c>
      <c r="H47" s="194"/>
      <c r="I47" s="194" t="s">
        <v>209</v>
      </c>
      <c r="J47" s="194"/>
      <c r="K47" s="194" t="s">
        <v>210</v>
      </c>
      <c r="L47" s="194"/>
      <c r="M47" s="94" t="s">
        <v>9</v>
      </c>
      <c r="N47" s="14" t="s">
        <v>10</v>
      </c>
    </row>
    <row r="48" spans="1:33" x14ac:dyDescent="0.25">
      <c r="A48" s="95">
        <v>1</v>
      </c>
      <c r="B48" s="96" t="str" cm="1">
        <f t="array" ref="B48:N53">_xlfn.SORTBY($B$37:$N$42,$M$37:$M$42,-1,$N$37:$N$42,-1)</f>
        <v>CHANIERS 3</v>
      </c>
      <c r="C48" s="43" t="str">
        <v>3</v>
      </c>
      <c r="D48" s="44">
        <v>24</v>
      </c>
      <c r="E48" s="43" t="str">
        <v>3</v>
      </c>
      <c r="F48" s="44">
        <v>4</v>
      </c>
      <c r="G48" s="43" t="str">
        <v>3</v>
      </c>
      <c r="H48" s="44">
        <v>12</v>
      </c>
      <c r="I48" s="43" t="str">
        <v>3</v>
      </c>
      <c r="J48" s="44">
        <v>4</v>
      </c>
      <c r="K48" s="43" t="str">
        <v>0</v>
      </c>
      <c r="L48" s="44">
        <v>0</v>
      </c>
      <c r="M48" s="97">
        <v>12</v>
      </c>
      <c r="N48" s="98">
        <v>44</v>
      </c>
    </row>
    <row r="49" spans="1:14" x14ac:dyDescent="0.25">
      <c r="A49" s="104">
        <v>2</v>
      </c>
      <c r="B49" s="99" t="str">
        <v>ST JULIEN ESCAP 2</v>
      </c>
      <c r="C49" s="46" t="str">
        <v>3</v>
      </c>
      <c r="D49" s="47">
        <v>8</v>
      </c>
      <c r="E49" s="46" t="str">
        <v>1</v>
      </c>
      <c r="F49" s="47">
        <v>-4</v>
      </c>
      <c r="G49" s="46" t="str">
        <v>2</v>
      </c>
      <c r="H49" s="47">
        <v>0</v>
      </c>
      <c r="I49" s="46" t="str">
        <v>3</v>
      </c>
      <c r="J49" s="47">
        <v>8</v>
      </c>
      <c r="K49" s="46" t="str">
        <v>0</v>
      </c>
      <c r="L49" s="47">
        <v>0</v>
      </c>
      <c r="M49" s="100">
        <v>9</v>
      </c>
      <c r="N49" s="48">
        <v>12</v>
      </c>
    </row>
    <row r="50" spans="1:14" x14ac:dyDescent="0.25">
      <c r="A50" s="104">
        <v>3</v>
      </c>
      <c r="B50" s="99" t="str">
        <v>PORT DES BARQUE 5</v>
      </c>
      <c r="C50" s="46" t="str">
        <v>1</v>
      </c>
      <c r="D50" s="47">
        <v>-24</v>
      </c>
      <c r="E50" s="46" t="str">
        <v>3</v>
      </c>
      <c r="F50" s="47">
        <v>8</v>
      </c>
      <c r="G50" s="46" t="str">
        <v>2</v>
      </c>
      <c r="H50" s="47">
        <v>0</v>
      </c>
      <c r="I50" s="46" t="str">
        <v>3</v>
      </c>
      <c r="J50" s="47">
        <v>8</v>
      </c>
      <c r="K50" s="46" t="str">
        <v>0</v>
      </c>
      <c r="L50" s="47">
        <v>0</v>
      </c>
      <c r="M50" s="100">
        <v>9</v>
      </c>
      <c r="N50" s="48">
        <v>-8</v>
      </c>
    </row>
    <row r="51" spans="1:14" x14ac:dyDescent="0.25">
      <c r="A51" s="104">
        <v>4</v>
      </c>
      <c r="B51" s="99" t="str">
        <v>LES GONDS 3</v>
      </c>
      <c r="C51" s="46" t="str">
        <v>1</v>
      </c>
      <c r="D51" s="47">
        <v>-8</v>
      </c>
      <c r="E51" s="46" t="str">
        <v>3</v>
      </c>
      <c r="F51" s="47">
        <v>4</v>
      </c>
      <c r="G51" s="46" t="str">
        <v>3</v>
      </c>
      <c r="H51" s="47">
        <v>16</v>
      </c>
      <c r="I51" s="46" t="str">
        <v>1</v>
      </c>
      <c r="J51" s="47">
        <v>-4</v>
      </c>
      <c r="K51" s="46" t="str">
        <v>0</v>
      </c>
      <c r="L51" s="47">
        <v>0</v>
      </c>
      <c r="M51" s="100">
        <v>8</v>
      </c>
      <c r="N51" s="48">
        <v>8</v>
      </c>
    </row>
    <row r="52" spans="1:14" x14ac:dyDescent="0.25">
      <c r="A52" s="104">
        <v>5</v>
      </c>
      <c r="B52" s="99" t="str">
        <v>NANCRAS 1</v>
      </c>
      <c r="C52" s="46" t="str">
        <v>3</v>
      </c>
      <c r="D52" s="47">
        <v>12</v>
      </c>
      <c r="E52" s="46" t="str">
        <v>1</v>
      </c>
      <c r="F52" s="47">
        <v>-4</v>
      </c>
      <c r="G52" s="46" t="str">
        <v>1</v>
      </c>
      <c r="H52" s="47">
        <v>-12</v>
      </c>
      <c r="I52" s="46" t="str">
        <v>1</v>
      </c>
      <c r="J52" s="47">
        <v>-8</v>
      </c>
      <c r="K52" s="46" t="str">
        <v>0</v>
      </c>
      <c r="L52" s="47">
        <v>0</v>
      </c>
      <c r="M52" s="100">
        <v>6</v>
      </c>
      <c r="N52" s="48">
        <v>-12</v>
      </c>
    </row>
    <row r="53" spans="1:14" ht="15.75" thickBot="1" x14ac:dyDescent="0.3">
      <c r="A53" s="105">
        <v>6</v>
      </c>
      <c r="B53" s="101" t="str">
        <v>TONNAY CHARENTE 5</v>
      </c>
      <c r="C53" s="49" t="str">
        <v>1</v>
      </c>
      <c r="D53" s="50">
        <v>-12</v>
      </c>
      <c r="E53" s="49" t="str">
        <v>1</v>
      </c>
      <c r="F53" s="50">
        <v>-8</v>
      </c>
      <c r="G53" s="49" t="str">
        <v>1</v>
      </c>
      <c r="H53" s="50">
        <v>-16</v>
      </c>
      <c r="I53" s="49" t="str">
        <v>1</v>
      </c>
      <c r="J53" s="50">
        <v>-8</v>
      </c>
      <c r="K53" s="49" t="str">
        <v>0</v>
      </c>
      <c r="L53" s="50">
        <v>0</v>
      </c>
      <c r="M53" s="102">
        <v>4</v>
      </c>
      <c r="N53" s="103">
        <v>-44</v>
      </c>
    </row>
    <row r="54" spans="1:14" x14ac:dyDescent="0.25">
      <c r="B54" s="30"/>
    </row>
    <row r="55" spans="1:14" ht="15.75" x14ac:dyDescent="0.25">
      <c r="B55" s="12" t="s">
        <v>14</v>
      </c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90"/>
    </row>
    <row r="56" spans="1:14" x14ac:dyDescent="0.25">
      <c r="B56" s="30"/>
    </row>
  </sheetData>
  <sheetProtection sheet="1" selectLockedCells="1"/>
  <mergeCells count="76">
    <mergeCell ref="B11:C11"/>
    <mergeCell ref="E11:J11"/>
    <mergeCell ref="B2:P2"/>
    <mergeCell ref="B5:K5"/>
    <mergeCell ref="B7:K7"/>
    <mergeCell ref="B8:D8"/>
    <mergeCell ref="E8:F8"/>
    <mergeCell ref="G8:H8"/>
    <mergeCell ref="I8:J8"/>
    <mergeCell ref="B9:C9"/>
    <mergeCell ref="E9:J9"/>
    <mergeCell ref="B10:C10"/>
    <mergeCell ref="E10:J10"/>
    <mergeCell ref="N10:R10"/>
    <mergeCell ref="B13:D13"/>
    <mergeCell ref="E13:F13"/>
    <mergeCell ref="G13:H13"/>
    <mergeCell ref="I13:J13"/>
    <mergeCell ref="B14:C14"/>
    <mergeCell ref="E14:J14"/>
    <mergeCell ref="B15:C15"/>
    <mergeCell ref="E15:J15"/>
    <mergeCell ref="B16:C16"/>
    <mergeCell ref="E16:J16"/>
    <mergeCell ref="B18:D18"/>
    <mergeCell ref="E18:F18"/>
    <mergeCell ref="G18:H18"/>
    <mergeCell ref="I18:J18"/>
    <mergeCell ref="B19:C19"/>
    <mergeCell ref="E19:J19"/>
    <mergeCell ref="B20:C20"/>
    <mergeCell ref="E20:J20"/>
    <mergeCell ref="B21:C21"/>
    <mergeCell ref="E21:J21"/>
    <mergeCell ref="B23:D23"/>
    <mergeCell ref="E23:F23"/>
    <mergeCell ref="G23:H23"/>
    <mergeCell ref="I23:J23"/>
    <mergeCell ref="B24:C24"/>
    <mergeCell ref="E24:J24"/>
    <mergeCell ref="B25:C25"/>
    <mergeCell ref="E25:J25"/>
    <mergeCell ref="B26:C26"/>
    <mergeCell ref="E26:J26"/>
    <mergeCell ref="B28:D28"/>
    <mergeCell ref="E28:F28"/>
    <mergeCell ref="G28:H28"/>
    <mergeCell ref="I28:J28"/>
    <mergeCell ref="M28:P28"/>
    <mergeCell ref="B29:C29"/>
    <mergeCell ref="E29:J29"/>
    <mergeCell ref="M29:P29"/>
    <mergeCell ref="B30:C30"/>
    <mergeCell ref="E30:J30"/>
    <mergeCell ref="M30:P30"/>
    <mergeCell ref="B31:C31"/>
    <mergeCell ref="E31:J31"/>
    <mergeCell ref="M31:P31"/>
    <mergeCell ref="M34:N34"/>
    <mergeCell ref="T34:U34"/>
    <mergeCell ref="X34:Y34"/>
    <mergeCell ref="Z34:AA34"/>
    <mergeCell ref="AB34:AC34"/>
    <mergeCell ref="AD34:AE34"/>
    <mergeCell ref="C36:D36"/>
    <mergeCell ref="E36:F36"/>
    <mergeCell ref="G36:H36"/>
    <mergeCell ref="I36:J36"/>
    <mergeCell ref="K36:L36"/>
    <mergeCell ref="V34:W34"/>
    <mergeCell ref="M46:N46"/>
    <mergeCell ref="C47:D47"/>
    <mergeCell ref="E47:F47"/>
    <mergeCell ref="G47:H47"/>
    <mergeCell ref="I47:J47"/>
    <mergeCell ref="K47:L47"/>
  </mergeCells>
  <conditionalFormatting sqref="B53">
    <cfRule type="containsText" dxfId="49" priority="47" operator="containsText" text="exempt">
      <formula>NOT(ISERROR(SEARCH("exempt",B53)))</formula>
    </cfRule>
  </conditionalFormatting>
  <conditionalFormatting sqref="C53:N53">
    <cfRule type="expression" dxfId="48" priority="46">
      <formula>$B$53="exempt"</formula>
    </cfRule>
  </conditionalFormatting>
  <conditionalFormatting sqref="L9">
    <cfRule type="expression" dxfId="47" priority="45">
      <formula>$D$9+$K$9&lt;&gt;36</formula>
    </cfRule>
    <cfRule type="expression" dxfId="46" priority="44">
      <formula>$D$9+$K$9=19</formula>
    </cfRule>
    <cfRule type="expression" dxfId="45" priority="43" stopIfTrue="1">
      <formula>$K$9=""</formula>
    </cfRule>
  </conditionalFormatting>
  <conditionalFormatting sqref="L10">
    <cfRule type="expression" dxfId="44" priority="41">
      <formula>$D$10+$K$10=19</formula>
    </cfRule>
    <cfRule type="expression" dxfId="43" priority="40" stopIfTrue="1">
      <formula>$K$10=""</formula>
    </cfRule>
    <cfRule type="expression" dxfId="42" priority="42">
      <formula>$D$10+$K$10&lt;&gt;36</formula>
    </cfRule>
  </conditionalFormatting>
  <conditionalFormatting sqref="L11">
    <cfRule type="expression" dxfId="41" priority="39">
      <formula>$D$11+$K$11&lt;&gt;36</formula>
    </cfRule>
    <cfRule type="expression" dxfId="40" priority="38">
      <formula>$D$11+$K$11=19</formula>
    </cfRule>
    <cfRule type="expression" dxfId="39" priority="37" stopIfTrue="1">
      <formula>$K$11=""</formula>
    </cfRule>
  </conditionalFormatting>
  <conditionalFormatting sqref="L14">
    <cfRule type="expression" dxfId="38" priority="36">
      <formula>$D$14+$K$14&lt;&gt;36</formula>
    </cfRule>
    <cfRule type="expression" dxfId="37" priority="35">
      <formula>$D$14+$K$14=19</formula>
    </cfRule>
    <cfRule type="expression" dxfId="36" priority="34" stopIfTrue="1">
      <formula>$K$14=""</formula>
    </cfRule>
  </conditionalFormatting>
  <conditionalFormatting sqref="L15">
    <cfRule type="expression" dxfId="35" priority="33">
      <formula>$D$15+$K$15&lt;&gt;36</formula>
    </cfRule>
    <cfRule type="expression" dxfId="34" priority="32">
      <formula>$D$15+$K$15=19</formula>
    </cfRule>
    <cfRule type="expression" dxfId="33" priority="31" stopIfTrue="1">
      <formula>$K$15=""</formula>
    </cfRule>
  </conditionalFormatting>
  <conditionalFormatting sqref="L16">
    <cfRule type="expression" dxfId="32" priority="30">
      <formula>$D$16+$K$16&lt;&gt;36</formula>
    </cfRule>
    <cfRule type="expression" dxfId="31" priority="28" stopIfTrue="1">
      <formula>$K$16=""</formula>
    </cfRule>
    <cfRule type="expression" dxfId="30" priority="29">
      <formula>$D$16+$K$16=19</formula>
    </cfRule>
  </conditionalFormatting>
  <conditionalFormatting sqref="L19">
    <cfRule type="expression" dxfId="29" priority="27">
      <formula>$D$19+$K$19&lt;&gt;36</formula>
    </cfRule>
    <cfRule type="expression" dxfId="28" priority="26">
      <formula>$D$19+$K$19=19</formula>
    </cfRule>
    <cfRule type="expression" dxfId="27" priority="25" stopIfTrue="1">
      <formula>$K$19=""</formula>
    </cfRule>
  </conditionalFormatting>
  <conditionalFormatting sqref="L20">
    <cfRule type="expression" dxfId="26" priority="24">
      <formula>$D$20+$K$20&lt;&gt;36</formula>
    </cfRule>
    <cfRule type="expression" dxfId="25" priority="22" stopIfTrue="1">
      <formula>$K$20=""</formula>
    </cfRule>
    <cfRule type="expression" dxfId="24" priority="23">
      <formula>$D$20+$K$20=19</formula>
    </cfRule>
  </conditionalFormatting>
  <conditionalFormatting sqref="L21">
    <cfRule type="expression" dxfId="23" priority="19" stopIfTrue="1">
      <formula>$K$21=""</formula>
    </cfRule>
    <cfRule type="expression" dxfId="22" priority="21">
      <formula>$D$21+$K$21&lt;&gt;36</formula>
    </cfRule>
    <cfRule type="expression" dxfId="21" priority="20">
      <formula>$D$21+$K$21=19</formula>
    </cfRule>
  </conditionalFormatting>
  <conditionalFormatting sqref="L24">
    <cfRule type="expression" dxfId="20" priority="18">
      <formula>$D$24+$K$24&lt;&gt;36</formula>
    </cfRule>
    <cfRule type="expression" dxfId="19" priority="17">
      <formula>$D$24+$K$24=19</formula>
    </cfRule>
    <cfRule type="expression" dxfId="18" priority="16" stopIfTrue="1">
      <formula>$K$24=""</formula>
    </cfRule>
  </conditionalFormatting>
  <conditionalFormatting sqref="L25">
    <cfRule type="expression" dxfId="17" priority="15">
      <formula>$D$25+$K$25&lt;&gt;36</formula>
    </cfRule>
    <cfRule type="expression" dxfId="16" priority="14">
      <formula>$D$25+$K$25=19</formula>
    </cfRule>
    <cfRule type="expression" dxfId="15" priority="13" stopIfTrue="1">
      <formula>$K$25=""</formula>
    </cfRule>
  </conditionalFormatting>
  <conditionalFormatting sqref="L26">
    <cfRule type="expression" dxfId="14" priority="12">
      <formula>$D$26+$K$26&lt;&gt;36</formula>
    </cfRule>
    <cfRule type="expression" dxfId="13" priority="10" stopIfTrue="1">
      <formula>$K$26=""</formula>
    </cfRule>
    <cfRule type="expression" dxfId="12" priority="11">
      <formula>$D$26+$K$26=19</formula>
    </cfRule>
  </conditionalFormatting>
  <conditionalFormatting sqref="L29">
    <cfRule type="expression" dxfId="11" priority="9">
      <formula>$D$29+$K$29&lt;&gt;36</formula>
    </cfRule>
    <cfRule type="expression" dxfId="10" priority="8">
      <formula>$D$29+$K$29=19</formula>
    </cfRule>
    <cfRule type="expression" dxfId="9" priority="7" stopIfTrue="1">
      <formula>$K$29=""</formula>
    </cfRule>
  </conditionalFormatting>
  <conditionalFormatting sqref="L30">
    <cfRule type="expression" dxfId="8" priority="5">
      <formula>$D$30+$K$30=19</formula>
    </cfRule>
    <cfRule type="expression" dxfId="7" priority="4" stopIfTrue="1">
      <formula>$K$30=""</formula>
    </cfRule>
    <cfRule type="expression" dxfId="6" priority="6">
      <formula>$D$30+$K$30&lt;&gt;36</formula>
    </cfRule>
  </conditionalFormatting>
  <conditionalFormatting sqref="L31">
    <cfRule type="expression" dxfId="5" priority="1" stopIfTrue="1">
      <formula>$K$31=""</formula>
    </cfRule>
    <cfRule type="expression" dxfId="4" priority="3">
      <formula>$D$31+$K$31&lt;&gt;36</formula>
    </cfRule>
    <cfRule type="expression" dxfId="3" priority="2">
      <formula>$D$31+$K$31=19</formula>
    </cfRule>
  </conditionalFormatting>
  <pageMargins left="0.12" right="0.12" top="0.12" bottom="0.14000000000000001" header="0.12" footer="0.31496062992125984"/>
  <pageSetup paperSize="9" orientation="portrait" verticalDpi="360" r:id="rId1"/>
  <headerFooter>
    <oddHeader>&amp;C&amp;"Aptos"&amp;10&amp;K000000 NATO UNCLASSIFIED&amp;1#_x000D_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</sheetPr>
  <dimension ref="A1:AL76"/>
  <sheetViews>
    <sheetView tabSelected="1" topLeftCell="A10" zoomScale="106" zoomScaleNormal="106" workbookViewId="0">
      <selection activeCell="L28" sqref="L28"/>
    </sheetView>
  </sheetViews>
  <sheetFormatPr baseColWidth="10" defaultColWidth="11.42578125" defaultRowHeight="15" x14ac:dyDescent="0.25"/>
  <cols>
    <col min="1" max="1" width="4.85546875" customWidth="1"/>
    <col min="2" max="2" width="19.42578125" customWidth="1"/>
    <col min="3" max="3" width="4.5703125" hidden="1" customWidth="1"/>
    <col min="4" max="4" width="4.85546875" customWidth="1"/>
    <col min="5" max="5" width="5" customWidth="1"/>
    <col min="6" max="19" width="4.5703125" customWidth="1"/>
    <col min="20" max="20" width="16" customWidth="1"/>
    <col min="21" max="21" width="16.140625" customWidth="1"/>
    <col min="22" max="22" width="4.5703125" customWidth="1"/>
    <col min="23" max="23" width="4.85546875" customWidth="1"/>
    <col min="24" max="24" width="5" customWidth="1"/>
    <col min="25" max="38" width="4.5703125" customWidth="1"/>
  </cols>
  <sheetData>
    <row r="1" spans="2:19" ht="15.75" thickBot="1" x14ac:dyDescent="0.3"/>
    <row r="2" spans="2:19" ht="19.5" thickBot="1" x14ac:dyDescent="0.3">
      <c r="B2" s="186" t="s">
        <v>147</v>
      </c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8"/>
    </row>
    <row r="3" spans="2:19" ht="5.25" customHeight="1" x14ac:dyDescent="0.25"/>
    <row r="4" spans="2:19" ht="8.25" customHeight="1" thickBot="1" x14ac:dyDescent="0.3"/>
    <row r="5" spans="2:19" ht="15.75" customHeight="1" thickBot="1" x14ac:dyDescent="0.3">
      <c r="B5" s="189" t="s">
        <v>0</v>
      </c>
      <c r="C5" s="190"/>
      <c r="D5" s="190"/>
      <c r="E5" s="190"/>
      <c r="F5" s="190"/>
      <c r="G5" s="190"/>
      <c r="H5" s="190"/>
      <c r="I5" s="190"/>
      <c r="J5" s="190"/>
      <c r="K5" s="190"/>
      <c r="L5" s="191"/>
    </row>
    <row r="6" spans="2:19" ht="8.25" customHeight="1" x14ac:dyDescent="0.25"/>
    <row r="7" spans="2:19" ht="16.5" customHeight="1" thickBot="1" x14ac:dyDescent="0.3">
      <c r="B7" s="192" t="s">
        <v>1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</row>
    <row r="8" spans="2:19" ht="12.95" customHeight="1" thickBot="1" x14ac:dyDescent="0.3">
      <c r="B8" s="159" t="s">
        <v>196</v>
      </c>
      <c r="C8" s="160"/>
      <c r="D8" s="160"/>
      <c r="E8" s="160"/>
      <c r="F8" s="161" t="s">
        <v>20</v>
      </c>
      <c r="G8" s="161"/>
      <c r="H8" s="162">
        <v>46264</v>
      </c>
      <c r="I8" s="163"/>
      <c r="J8" s="193" t="s">
        <v>18</v>
      </c>
      <c r="K8" s="193"/>
      <c r="L8" s="51"/>
    </row>
    <row r="9" spans="2:19" ht="12.95" customHeight="1" x14ac:dyDescent="0.25">
      <c r="B9" s="181" t="s">
        <v>148</v>
      </c>
      <c r="C9" s="182"/>
      <c r="D9" s="183"/>
      <c r="E9" s="52">
        <v>26</v>
      </c>
      <c r="F9" s="184" t="s">
        <v>152</v>
      </c>
      <c r="G9" s="185"/>
      <c r="H9" s="185"/>
      <c r="I9" s="185"/>
      <c r="J9" s="185"/>
      <c r="K9" s="185"/>
      <c r="L9" s="56">
        <v>10</v>
      </c>
      <c r="N9" s="2"/>
      <c r="O9" s="174" t="s">
        <v>2</v>
      </c>
      <c r="P9" s="174"/>
      <c r="Q9" s="174"/>
      <c r="R9" s="174"/>
      <c r="S9" s="174"/>
    </row>
    <row r="10" spans="2:19" ht="12.95" customHeight="1" x14ac:dyDescent="0.25">
      <c r="B10" s="171" t="s">
        <v>149</v>
      </c>
      <c r="C10" s="172"/>
      <c r="D10" s="173"/>
      <c r="E10" s="53">
        <v>4</v>
      </c>
      <c r="F10" s="171" t="s">
        <v>153</v>
      </c>
      <c r="G10" s="172"/>
      <c r="H10" s="172"/>
      <c r="I10" s="172"/>
      <c r="J10" s="172"/>
      <c r="K10" s="173"/>
      <c r="L10" s="57">
        <v>32</v>
      </c>
      <c r="N10" s="3"/>
      <c r="O10" s="174" t="s">
        <v>3</v>
      </c>
      <c r="P10" s="174"/>
      <c r="Q10" s="174"/>
      <c r="R10" s="174"/>
      <c r="S10" s="174"/>
    </row>
    <row r="11" spans="2:19" ht="12.95" customHeight="1" x14ac:dyDescent="0.25">
      <c r="B11" s="171" t="s">
        <v>150</v>
      </c>
      <c r="C11" s="172"/>
      <c r="D11" s="173"/>
      <c r="E11" s="54">
        <v>6</v>
      </c>
      <c r="F11" s="171" t="s">
        <v>154</v>
      </c>
      <c r="G11" s="172"/>
      <c r="H11" s="172"/>
      <c r="I11" s="172"/>
      <c r="J11" s="172"/>
      <c r="K11" s="173"/>
      <c r="L11" s="57">
        <v>30</v>
      </c>
      <c r="N11" s="4"/>
      <c r="O11" s="174" t="s">
        <v>4</v>
      </c>
      <c r="P11" s="174"/>
      <c r="Q11" s="174"/>
      <c r="R11" s="174"/>
      <c r="S11" s="174"/>
    </row>
    <row r="12" spans="2:19" ht="12.95" customHeight="1" thickBot="1" x14ac:dyDescent="0.3">
      <c r="B12" s="175" t="s">
        <v>151</v>
      </c>
      <c r="C12" s="176"/>
      <c r="D12" s="177"/>
      <c r="E12" s="55">
        <v>34</v>
      </c>
      <c r="F12" s="178" t="s">
        <v>132</v>
      </c>
      <c r="G12" s="179"/>
      <c r="H12" s="179"/>
      <c r="I12" s="179"/>
      <c r="J12" s="179"/>
      <c r="K12" s="180"/>
      <c r="L12" s="58">
        <v>2</v>
      </c>
      <c r="O12" s="30"/>
      <c r="P12" s="30"/>
    </row>
    <row r="13" spans="2:19" ht="8.25" customHeight="1" thickBot="1" x14ac:dyDescent="0.3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2:19" ht="12.95" customHeight="1" thickBot="1" x14ac:dyDescent="0.3">
      <c r="B14" s="159" t="s">
        <v>196</v>
      </c>
      <c r="C14" s="160"/>
      <c r="D14" s="160"/>
      <c r="E14" s="160"/>
      <c r="F14" s="161" t="s">
        <v>20</v>
      </c>
      <c r="G14" s="161"/>
      <c r="H14" s="162">
        <v>46264</v>
      </c>
      <c r="I14" s="163"/>
      <c r="J14" s="163" t="s">
        <v>17</v>
      </c>
      <c r="K14" s="163"/>
      <c r="L14" s="51"/>
    </row>
    <row r="15" spans="2:19" ht="12.95" customHeight="1" x14ac:dyDescent="0.25">
      <c r="B15" s="167" t="str">
        <f>F9</f>
        <v>SAINTES AP 2</v>
      </c>
      <c r="C15" s="168"/>
      <c r="D15" s="170"/>
      <c r="E15" s="52">
        <v>8</v>
      </c>
      <c r="F15" s="150" t="str">
        <f>F11</f>
        <v>SAINTES USSP 3</v>
      </c>
      <c r="G15" s="151"/>
      <c r="H15" s="151"/>
      <c r="I15" s="151"/>
      <c r="J15" s="151"/>
      <c r="K15" s="152"/>
      <c r="L15" s="56">
        <v>28</v>
      </c>
    </row>
    <row r="16" spans="2:19" ht="12.95" customHeight="1" x14ac:dyDescent="0.25">
      <c r="B16" s="150" t="str">
        <f>B9</f>
        <v>LES GONDS 4</v>
      </c>
      <c r="C16" s="151"/>
      <c r="D16" s="152"/>
      <c r="E16" s="53">
        <v>28</v>
      </c>
      <c r="F16" s="150" t="str">
        <f>B11</f>
        <v>CHANIERS 4</v>
      </c>
      <c r="G16" s="151"/>
      <c r="H16" s="151"/>
      <c r="I16" s="151"/>
      <c r="J16" s="151"/>
      <c r="K16" s="152"/>
      <c r="L16" s="57">
        <v>8</v>
      </c>
    </row>
    <row r="17" spans="2:12" ht="12.95" customHeight="1" x14ac:dyDescent="0.25">
      <c r="B17" s="150" t="str">
        <f>B10</f>
        <v>NANCRAS 2</v>
      </c>
      <c r="C17" s="151"/>
      <c r="D17" s="152"/>
      <c r="E17" s="54">
        <v>10</v>
      </c>
      <c r="F17" s="150" t="str">
        <f>B12</f>
        <v>ST JULIEN ESCAP 3</v>
      </c>
      <c r="G17" s="151"/>
      <c r="H17" s="151"/>
      <c r="I17" s="151"/>
      <c r="J17" s="151"/>
      <c r="K17" s="152"/>
      <c r="L17" s="57">
        <v>26</v>
      </c>
    </row>
    <row r="18" spans="2:12" ht="12.95" customHeight="1" thickBot="1" x14ac:dyDescent="0.3">
      <c r="B18" s="132" t="str">
        <f>F10</f>
        <v>LE GUA 2</v>
      </c>
      <c r="C18" s="133"/>
      <c r="D18" s="134"/>
      <c r="E18" s="55">
        <v>26</v>
      </c>
      <c r="F18" s="156" t="str">
        <f>F12</f>
        <v>CLERAC 1</v>
      </c>
      <c r="G18" s="157"/>
      <c r="H18" s="157"/>
      <c r="I18" s="157"/>
      <c r="J18" s="157"/>
      <c r="K18" s="158"/>
      <c r="L18" s="58">
        <v>10</v>
      </c>
    </row>
    <row r="19" spans="2:12" ht="8.25" customHeight="1" thickBot="1" x14ac:dyDescent="0.3">
      <c r="B19" s="28"/>
      <c r="C19" s="31"/>
      <c r="D19" s="31"/>
      <c r="E19" s="27"/>
      <c r="F19" s="31"/>
      <c r="G19" s="31"/>
      <c r="H19" s="31"/>
      <c r="I19" s="31"/>
      <c r="J19" s="31"/>
      <c r="K19" s="31"/>
      <c r="L19" s="27"/>
    </row>
    <row r="20" spans="2:12" ht="12.75" customHeight="1" thickBot="1" x14ac:dyDescent="0.3">
      <c r="B20" s="159" t="s">
        <v>197</v>
      </c>
      <c r="C20" s="160"/>
      <c r="D20" s="160"/>
      <c r="E20" s="160"/>
      <c r="F20" s="161" t="s">
        <v>20</v>
      </c>
      <c r="G20" s="161"/>
      <c r="H20" s="162">
        <v>46271</v>
      </c>
      <c r="I20" s="163"/>
      <c r="J20" s="163" t="s">
        <v>19</v>
      </c>
      <c r="K20" s="163"/>
      <c r="L20" s="51"/>
    </row>
    <row r="21" spans="2:12" ht="12.95" customHeight="1" x14ac:dyDescent="0.25">
      <c r="B21" s="164" t="str">
        <f>B10</f>
        <v>NANCRAS 2</v>
      </c>
      <c r="C21" s="165"/>
      <c r="D21" s="166"/>
      <c r="E21" s="52">
        <v>8</v>
      </c>
      <c r="F21" s="167" t="str">
        <f>B11</f>
        <v>CHANIERS 4</v>
      </c>
      <c r="G21" s="168"/>
      <c r="H21" s="168"/>
      <c r="I21" s="168"/>
      <c r="J21" s="168"/>
      <c r="K21" s="168"/>
      <c r="L21" s="56">
        <v>28</v>
      </c>
    </row>
    <row r="22" spans="2:12" ht="12.95" customHeight="1" x14ac:dyDescent="0.25">
      <c r="B22" s="150" t="str">
        <f>B9</f>
        <v>LES GONDS 4</v>
      </c>
      <c r="C22" s="151"/>
      <c r="D22" s="152"/>
      <c r="E22" s="53">
        <v>32</v>
      </c>
      <c r="F22" s="150" t="str">
        <f>B12</f>
        <v>ST JULIEN ESCAP 3</v>
      </c>
      <c r="G22" s="151"/>
      <c r="H22" s="151"/>
      <c r="I22" s="151"/>
      <c r="J22" s="151"/>
      <c r="K22" s="152"/>
      <c r="L22" s="57">
        <v>4</v>
      </c>
    </row>
    <row r="23" spans="2:12" ht="12.95" customHeight="1" x14ac:dyDescent="0.25">
      <c r="B23" s="150" t="str">
        <f>F10</f>
        <v>LE GUA 2</v>
      </c>
      <c r="C23" s="151"/>
      <c r="D23" s="152"/>
      <c r="E23" s="54">
        <v>10</v>
      </c>
      <c r="F23" s="150" t="str">
        <f>F11</f>
        <v>SAINTES USSP 3</v>
      </c>
      <c r="G23" s="151"/>
      <c r="H23" s="151"/>
      <c r="I23" s="151"/>
      <c r="J23" s="151"/>
      <c r="K23" s="152"/>
      <c r="L23" s="57">
        <v>26</v>
      </c>
    </row>
    <row r="24" spans="2:12" ht="12.95" customHeight="1" thickBot="1" x14ac:dyDescent="0.3">
      <c r="B24" s="132" t="str">
        <f>F9</f>
        <v>SAINTES AP 2</v>
      </c>
      <c r="C24" s="133"/>
      <c r="D24" s="134"/>
      <c r="E24" s="55">
        <v>22</v>
      </c>
      <c r="F24" s="156" t="str">
        <f>F12</f>
        <v>CLERAC 1</v>
      </c>
      <c r="G24" s="157"/>
      <c r="H24" s="157"/>
      <c r="I24" s="157"/>
      <c r="J24" s="157"/>
      <c r="K24" s="158"/>
      <c r="L24" s="58">
        <v>14</v>
      </c>
    </row>
    <row r="25" spans="2:12" ht="8.25" customHeight="1" thickBot="1" x14ac:dyDescent="0.3">
      <c r="B25" s="28"/>
      <c r="C25" s="31"/>
      <c r="D25" s="31"/>
      <c r="E25" s="27"/>
      <c r="F25" s="31"/>
      <c r="G25" s="31"/>
      <c r="H25" s="31"/>
      <c r="I25" s="31"/>
      <c r="J25" s="31"/>
      <c r="K25" s="31"/>
      <c r="L25" s="27"/>
    </row>
    <row r="26" spans="2:12" ht="12.95" customHeight="1" thickBot="1" x14ac:dyDescent="0.3">
      <c r="B26" s="159" t="s">
        <v>232</v>
      </c>
      <c r="C26" s="160"/>
      <c r="D26" s="160"/>
      <c r="E26" s="160"/>
      <c r="F26" s="161" t="s">
        <v>20</v>
      </c>
      <c r="G26" s="161"/>
      <c r="H26" s="162">
        <v>46271</v>
      </c>
      <c r="I26" s="163"/>
      <c r="J26" s="163" t="s">
        <v>16</v>
      </c>
      <c r="K26" s="163"/>
      <c r="L26" s="51"/>
    </row>
    <row r="27" spans="2:12" ht="12.95" customHeight="1" x14ac:dyDescent="0.25">
      <c r="B27" s="141" t="str">
        <f>F10</f>
        <v>LE GUA 2</v>
      </c>
      <c r="C27" s="142"/>
      <c r="D27" s="143"/>
      <c r="E27" s="52">
        <v>20</v>
      </c>
      <c r="F27" s="167" t="str">
        <f>F9</f>
        <v>SAINTES AP 2</v>
      </c>
      <c r="G27" s="168"/>
      <c r="H27" s="168"/>
      <c r="I27" s="168"/>
      <c r="J27" s="168"/>
      <c r="K27" s="168"/>
      <c r="L27" s="56">
        <v>16</v>
      </c>
    </row>
    <row r="28" spans="2:12" ht="12.95" customHeight="1" x14ac:dyDescent="0.25">
      <c r="B28" s="150" t="str">
        <f>B9</f>
        <v>LES GONDS 4</v>
      </c>
      <c r="C28" s="151"/>
      <c r="D28" s="152"/>
      <c r="E28" s="53">
        <v>32</v>
      </c>
      <c r="F28" s="128" t="str">
        <f>B10</f>
        <v>NANCRAS 2</v>
      </c>
      <c r="G28" s="129"/>
      <c r="H28" s="129"/>
      <c r="I28" s="129"/>
      <c r="J28" s="129"/>
      <c r="K28" s="130"/>
      <c r="L28" s="57">
        <v>4</v>
      </c>
    </row>
    <row r="29" spans="2:12" ht="12.95" customHeight="1" x14ac:dyDescent="0.25">
      <c r="B29" s="128" t="str">
        <f>F11</f>
        <v>SAINTES USSP 3</v>
      </c>
      <c r="C29" s="129"/>
      <c r="D29" s="130"/>
      <c r="E29" s="54">
        <v>30</v>
      </c>
      <c r="F29" s="128" t="str">
        <f>B12</f>
        <v>ST JULIEN ESCAP 3</v>
      </c>
      <c r="G29" s="129"/>
      <c r="H29" s="129"/>
      <c r="I29" s="129"/>
      <c r="J29" s="129"/>
      <c r="K29" s="130"/>
      <c r="L29" s="57">
        <v>6</v>
      </c>
    </row>
    <row r="30" spans="2:12" ht="12.95" customHeight="1" thickBot="1" x14ac:dyDescent="0.3">
      <c r="B30" s="132" t="str">
        <f>B11</f>
        <v>CHANIERS 4</v>
      </c>
      <c r="C30" s="133"/>
      <c r="D30" s="134"/>
      <c r="E30" s="55">
        <v>20</v>
      </c>
      <c r="F30" s="156" t="str">
        <f>F12</f>
        <v>CLERAC 1</v>
      </c>
      <c r="G30" s="157"/>
      <c r="H30" s="157"/>
      <c r="I30" s="157"/>
      <c r="J30" s="157"/>
      <c r="K30" s="158"/>
      <c r="L30" s="58">
        <v>16</v>
      </c>
    </row>
    <row r="31" spans="2:12" ht="8.25" customHeight="1" thickBot="1" x14ac:dyDescent="0.3">
      <c r="B31" s="32"/>
      <c r="C31" s="32"/>
      <c r="D31" s="32"/>
      <c r="E31" s="1"/>
      <c r="F31" s="32"/>
      <c r="G31" s="32"/>
      <c r="H31" s="32"/>
      <c r="I31" s="32"/>
      <c r="J31" s="32"/>
      <c r="K31" s="32"/>
      <c r="L31" s="1"/>
    </row>
    <row r="32" spans="2:12" ht="12.95" customHeight="1" thickBot="1" x14ac:dyDescent="0.3">
      <c r="B32" s="159" t="s">
        <v>183</v>
      </c>
      <c r="C32" s="160"/>
      <c r="D32" s="160"/>
      <c r="E32" s="160"/>
      <c r="F32" s="161" t="s">
        <v>20</v>
      </c>
      <c r="G32" s="161"/>
      <c r="H32" s="162">
        <v>46292</v>
      </c>
      <c r="I32" s="163"/>
      <c r="J32" s="163" t="s">
        <v>19</v>
      </c>
      <c r="K32" s="163"/>
      <c r="L32" s="51"/>
    </row>
    <row r="33" spans="2:17" ht="12.95" customHeight="1" x14ac:dyDescent="0.25">
      <c r="B33" s="164" t="str">
        <f>B11</f>
        <v>CHANIERS 4</v>
      </c>
      <c r="C33" s="165"/>
      <c r="D33" s="166"/>
      <c r="E33" s="52"/>
      <c r="F33" s="128" t="str">
        <f>B12</f>
        <v>ST JULIEN ESCAP 3</v>
      </c>
      <c r="G33" s="129"/>
      <c r="H33" s="129"/>
      <c r="I33" s="129"/>
      <c r="J33" s="129"/>
      <c r="K33" s="130"/>
      <c r="L33" s="56"/>
    </row>
    <row r="34" spans="2:17" ht="12.95" customHeight="1" x14ac:dyDescent="0.25">
      <c r="B34" s="150" t="str">
        <f>B9</f>
        <v>LES GONDS 4</v>
      </c>
      <c r="C34" s="151"/>
      <c r="D34" s="152"/>
      <c r="E34" s="53"/>
      <c r="F34" s="150" t="str">
        <f>F10</f>
        <v>LE GUA 2</v>
      </c>
      <c r="G34" s="151"/>
      <c r="H34" s="151"/>
      <c r="I34" s="151"/>
      <c r="J34" s="151"/>
      <c r="K34" s="152"/>
      <c r="L34" s="57"/>
    </row>
    <row r="35" spans="2:17" ht="12.95" customHeight="1" x14ac:dyDescent="0.25">
      <c r="B35" s="128" t="str">
        <f>F9</f>
        <v>SAINTES AP 2</v>
      </c>
      <c r="C35" s="129"/>
      <c r="D35" s="130"/>
      <c r="E35" s="54"/>
      <c r="F35" s="128" t="str">
        <f>B10</f>
        <v>NANCRAS 2</v>
      </c>
      <c r="G35" s="129"/>
      <c r="H35" s="129"/>
      <c r="I35" s="129"/>
      <c r="J35" s="129"/>
      <c r="K35" s="130"/>
      <c r="L35" s="57"/>
    </row>
    <row r="36" spans="2:17" ht="12.75" customHeight="1" thickBot="1" x14ac:dyDescent="0.3">
      <c r="B36" s="138" t="str">
        <f>F11</f>
        <v>SAINTES USSP 3</v>
      </c>
      <c r="C36" s="139"/>
      <c r="D36" s="169"/>
      <c r="E36" s="55"/>
      <c r="F36" s="156" t="str">
        <f>F12</f>
        <v>CLERAC 1</v>
      </c>
      <c r="G36" s="157"/>
      <c r="H36" s="157"/>
      <c r="I36" s="157"/>
      <c r="J36" s="157"/>
      <c r="K36" s="158"/>
      <c r="L36" s="58"/>
    </row>
    <row r="37" spans="2:17" ht="8.25" customHeight="1" thickBot="1" x14ac:dyDescent="0.3">
      <c r="B37" s="29"/>
      <c r="C37" s="32"/>
      <c r="D37" s="32"/>
      <c r="E37" s="1"/>
      <c r="F37" s="32"/>
      <c r="G37" s="32"/>
      <c r="H37" s="32"/>
      <c r="I37" s="32"/>
      <c r="J37" s="32"/>
      <c r="K37" s="32"/>
      <c r="L37" s="1"/>
    </row>
    <row r="38" spans="2:17" ht="12.95" customHeight="1" thickBot="1" x14ac:dyDescent="0.3">
      <c r="B38" s="159" t="s">
        <v>183</v>
      </c>
      <c r="C38" s="160"/>
      <c r="D38" s="160"/>
      <c r="E38" s="160"/>
      <c r="F38" s="161" t="s">
        <v>20</v>
      </c>
      <c r="G38" s="161"/>
      <c r="H38" s="162">
        <v>46292</v>
      </c>
      <c r="I38" s="163"/>
      <c r="J38" s="163" t="s">
        <v>22</v>
      </c>
      <c r="K38" s="163"/>
      <c r="L38" s="51"/>
    </row>
    <row r="39" spans="2:17" ht="12.95" customHeight="1" x14ac:dyDescent="0.25">
      <c r="B39" s="164" t="str">
        <f>B12</f>
        <v>ST JULIEN ESCAP 3</v>
      </c>
      <c r="C39" s="165"/>
      <c r="D39" s="166"/>
      <c r="E39" s="52"/>
      <c r="F39" s="167" t="str">
        <f>F9</f>
        <v>SAINTES AP 2</v>
      </c>
      <c r="G39" s="168"/>
      <c r="H39" s="168"/>
      <c r="I39" s="168"/>
      <c r="J39" s="168"/>
      <c r="K39" s="168"/>
      <c r="L39" s="56"/>
    </row>
    <row r="40" spans="2:17" ht="12.95" customHeight="1" x14ac:dyDescent="0.25">
      <c r="B40" s="150" t="str">
        <f>B9</f>
        <v>LES GONDS 4</v>
      </c>
      <c r="C40" s="151"/>
      <c r="D40" s="152"/>
      <c r="E40" s="53"/>
      <c r="F40" s="150" t="str">
        <f>F11</f>
        <v>SAINTES USSP 3</v>
      </c>
      <c r="G40" s="151"/>
      <c r="H40" s="151"/>
      <c r="I40" s="151"/>
      <c r="J40" s="151"/>
      <c r="K40" s="152"/>
      <c r="L40" s="57"/>
    </row>
    <row r="41" spans="2:17" ht="12.95" customHeight="1" x14ac:dyDescent="0.25">
      <c r="B41" s="128" t="str">
        <f>F10</f>
        <v>LE GUA 2</v>
      </c>
      <c r="C41" s="129"/>
      <c r="D41" s="130"/>
      <c r="E41" s="54"/>
      <c r="F41" s="128" t="str">
        <f>B11</f>
        <v>CHANIERS 4</v>
      </c>
      <c r="G41" s="129"/>
      <c r="H41" s="129"/>
      <c r="I41" s="129"/>
      <c r="J41" s="129"/>
      <c r="K41" s="130"/>
      <c r="L41" s="57"/>
    </row>
    <row r="42" spans="2:17" ht="12.95" customHeight="1" thickBot="1" x14ac:dyDescent="0.3">
      <c r="B42" s="132" t="str">
        <f>B10</f>
        <v>NANCRAS 2</v>
      </c>
      <c r="C42" s="133"/>
      <c r="D42" s="134"/>
      <c r="E42" s="55"/>
      <c r="F42" s="156" t="str">
        <f>F12</f>
        <v>CLERAC 1</v>
      </c>
      <c r="G42" s="157"/>
      <c r="H42" s="157"/>
      <c r="I42" s="157"/>
      <c r="J42" s="157"/>
      <c r="K42" s="158"/>
      <c r="L42" s="58"/>
    </row>
    <row r="43" spans="2:17" ht="8.25" customHeight="1" thickBot="1" x14ac:dyDescent="0.3">
      <c r="B43" s="32"/>
      <c r="C43" s="32"/>
      <c r="D43" s="32"/>
      <c r="E43" s="1"/>
      <c r="F43" s="32"/>
      <c r="G43" s="32"/>
      <c r="H43" s="32"/>
      <c r="I43" s="32"/>
      <c r="J43" s="32"/>
      <c r="K43" s="32"/>
      <c r="L43" s="1"/>
    </row>
    <row r="44" spans="2:17" ht="12.95" customHeight="1" thickBot="1" x14ac:dyDescent="0.3">
      <c r="B44" s="159" t="s">
        <v>192</v>
      </c>
      <c r="C44" s="160"/>
      <c r="D44" s="160"/>
      <c r="E44" s="160"/>
      <c r="F44" s="161" t="s">
        <v>21</v>
      </c>
      <c r="G44" s="161"/>
      <c r="H44" s="162">
        <v>46298</v>
      </c>
      <c r="I44" s="163"/>
      <c r="J44" s="163" t="s">
        <v>17</v>
      </c>
      <c r="K44" s="163"/>
      <c r="L44" s="51"/>
    </row>
    <row r="45" spans="2:17" ht="12.95" customHeight="1" thickBot="1" x14ac:dyDescent="0.3">
      <c r="B45" s="141" t="str">
        <f>F11</f>
        <v>SAINTES USSP 3</v>
      </c>
      <c r="C45" s="142"/>
      <c r="D45" s="143"/>
      <c r="E45" s="59"/>
      <c r="F45" s="144" t="str">
        <f>B10</f>
        <v>NANCRAS 2</v>
      </c>
      <c r="G45" s="145"/>
      <c r="H45" s="145"/>
      <c r="I45" s="145"/>
      <c r="J45" s="145"/>
      <c r="K45" s="146"/>
      <c r="L45" s="62"/>
      <c r="N45" s="147" t="s">
        <v>5</v>
      </c>
      <c r="O45" s="148"/>
      <c r="P45" s="148"/>
      <c r="Q45" s="149"/>
    </row>
    <row r="46" spans="2:17" ht="12.95" customHeight="1" x14ac:dyDescent="0.25">
      <c r="B46" s="150" t="str">
        <f>F9</f>
        <v>SAINTES AP 2</v>
      </c>
      <c r="C46" s="151"/>
      <c r="D46" s="152"/>
      <c r="E46" s="60"/>
      <c r="F46" s="128" t="str">
        <f>B11</f>
        <v>CHANIERS 4</v>
      </c>
      <c r="G46" s="129"/>
      <c r="H46" s="129"/>
      <c r="I46" s="129"/>
      <c r="J46" s="129"/>
      <c r="K46" s="130"/>
      <c r="L46" s="63"/>
      <c r="N46" s="153" t="s">
        <v>6</v>
      </c>
      <c r="O46" s="154"/>
      <c r="P46" s="154"/>
      <c r="Q46" s="155"/>
    </row>
    <row r="47" spans="2:17" ht="12.95" customHeight="1" x14ac:dyDescent="0.25">
      <c r="B47" s="128" t="str">
        <f>F10</f>
        <v>LE GUA 2</v>
      </c>
      <c r="C47" s="129"/>
      <c r="D47" s="130"/>
      <c r="E47" s="61"/>
      <c r="F47" s="128" t="str">
        <f>B12</f>
        <v>ST JULIEN ESCAP 3</v>
      </c>
      <c r="G47" s="129"/>
      <c r="H47" s="129"/>
      <c r="I47" s="129"/>
      <c r="J47" s="129"/>
      <c r="K47" s="130"/>
      <c r="L47" s="63"/>
      <c r="N47" s="128" t="s">
        <v>7</v>
      </c>
      <c r="O47" s="129"/>
      <c r="P47" s="129"/>
      <c r="Q47" s="131"/>
    </row>
    <row r="48" spans="2:17" ht="12.95" customHeight="1" thickBot="1" x14ac:dyDescent="0.3">
      <c r="B48" s="132" t="str">
        <f>B9</f>
        <v>LES GONDS 4</v>
      </c>
      <c r="C48" s="133"/>
      <c r="D48" s="134"/>
      <c r="E48" s="55"/>
      <c r="F48" s="135" t="str">
        <f>F12</f>
        <v>CLERAC 1</v>
      </c>
      <c r="G48" s="136"/>
      <c r="H48" s="136"/>
      <c r="I48" s="136"/>
      <c r="J48" s="136"/>
      <c r="K48" s="137"/>
      <c r="L48" s="58"/>
      <c r="N48" s="138" t="s">
        <v>8</v>
      </c>
      <c r="O48" s="139"/>
      <c r="P48" s="139"/>
      <c r="Q48" s="140"/>
    </row>
    <row r="49" spans="1:38" ht="7.5" customHeight="1" x14ac:dyDescent="0.25"/>
    <row r="50" spans="1:38" ht="15.75" hidden="1" thickBot="1" x14ac:dyDescent="0.3">
      <c r="D50" s="7" t="s">
        <v>9</v>
      </c>
      <c r="E50" s="7" t="s">
        <v>10</v>
      </c>
      <c r="F50" s="7" t="s">
        <v>9</v>
      </c>
      <c r="G50" s="7" t="s">
        <v>10</v>
      </c>
      <c r="H50" s="7" t="s">
        <v>9</v>
      </c>
      <c r="I50" s="7" t="s">
        <v>10</v>
      </c>
      <c r="J50" s="7" t="s">
        <v>9</v>
      </c>
      <c r="K50" s="7" t="s">
        <v>10</v>
      </c>
      <c r="L50" s="7" t="s">
        <v>9</v>
      </c>
      <c r="M50" s="7" t="s">
        <v>10</v>
      </c>
      <c r="N50" s="7" t="s">
        <v>9</v>
      </c>
      <c r="O50" s="7" t="s">
        <v>10</v>
      </c>
      <c r="P50" s="7" t="s">
        <v>9</v>
      </c>
      <c r="Q50" s="8" t="s">
        <v>10</v>
      </c>
      <c r="R50" s="117" t="s">
        <v>11</v>
      </c>
      <c r="S50" s="118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  <c r="AJ50" s="123"/>
      <c r="AK50" s="9"/>
      <c r="AL50" s="10"/>
    </row>
    <row r="51" spans="1:38" ht="4.5" hidden="1" customHeight="1" thickBot="1" x14ac:dyDescent="0.3">
      <c r="U51" s="11"/>
      <c r="V51" s="11"/>
      <c r="AK51" s="9"/>
      <c r="AL51" s="9"/>
    </row>
    <row r="52" spans="1:38" ht="15.75" hidden="1" customHeight="1" thickBot="1" x14ac:dyDescent="0.3">
      <c r="A52" s="15" t="s">
        <v>12</v>
      </c>
      <c r="B52" s="5" t="s">
        <v>13</v>
      </c>
      <c r="C52" s="6"/>
      <c r="D52" s="124"/>
      <c r="E52" s="125"/>
      <c r="F52" s="126"/>
      <c r="G52" s="127"/>
      <c r="H52" s="126"/>
      <c r="I52" s="127"/>
      <c r="J52" s="126"/>
      <c r="K52" s="127"/>
      <c r="L52" s="126"/>
      <c r="M52" s="127"/>
      <c r="N52" s="126"/>
      <c r="O52" s="127"/>
      <c r="P52" s="126"/>
      <c r="Q52" s="127"/>
      <c r="R52" s="13" t="s">
        <v>9</v>
      </c>
      <c r="S52" s="14" t="s">
        <v>10</v>
      </c>
      <c r="U52" s="11"/>
      <c r="V52" s="11"/>
      <c r="AK52" s="9"/>
      <c r="AL52" s="9"/>
    </row>
    <row r="53" spans="1:38" ht="15.75" hidden="1" customHeight="1" thickBot="1" x14ac:dyDescent="0.3">
      <c r="A53" s="25">
        <v>1</v>
      </c>
      <c r="B53" s="33" t="str">
        <f>F10</f>
        <v>LE GUA 2</v>
      </c>
      <c r="C53" s="34"/>
      <c r="D53" s="20" t="str" cm="1">
        <f t="array" ref="D53">_xlfn.IFS(L10=0,"0",L10=18,"2",L10&gt;18,"3",L10&lt;18,"1")</f>
        <v>3</v>
      </c>
      <c r="E53" s="22">
        <f>L10-E10</f>
        <v>28</v>
      </c>
      <c r="F53" s="20" t="str" cm="1">
        <f t="array" ref="F53">_xlfn.IFS(E18=0,"0",E18=18,"2",E18&gt;18,"3",E18&lt;18,"1")</f>
        <v>3</v>
      </c>
      <c r="G53" s="22">
        <f>E18-L18</f>
        <v>16</v>
      </c>
      <c r="H53" s="20" t="str" cm="1">
        <f t="array" ref="H53">_xlfn.IFS(E23=0,"0",E23=18,"2",E23&gt;18,"3",E23&lt;18,"1")</f>
        <v>1</v>
      </c>
      <c r="I53" s="23">
        <f>E23-L23</f>
        <v>-16</v>
      </c>
      <c r="J53" s="20" t="str" cm="1">
        <f t="array" ref="J53">_xlfn.IFS(E27=0,"0",E27=18,"2",E27&gt;18,"3",E27&lt;18,"1")</f>
        <v>3</v>
      </c>
      <c r="K53" s="22">
        <f>E27-L27</f>
        <v>4</v>
      </c>
      <c r="L53" s="20" t="str" cm="1">
        <f t="array" ref="L53">_xlfn.IFS(L34=0,"0",L34=18,"2",L34&gt;18,"3",L34&lt;18,"1")</f>
        <v>0</v>
      </c>
      <c r="M53" s="22">
        <f>L34-E34</f>
        <v>0</v>
      </c>
      <c r="N53" s="20" t="str" cm="1">
        <f t="array" ref="N53">_xlfn.IFS(E41=0,"0",E41=18,"2",E41&gt;18,"3",E41&lt;18,"1")</f>
        <v>0</v>
      </c>
      <c r="O53" s="23">
        <f>E41-L41</f>
        <v>0</v>
      </c>
      <c r="P53" s="20" t="str" cm="1">
        <f t="array" ref="P53">_xlfn.IFS(E47=0,"0",E47=18,"2",E47&gt;18,"3",E47&lt;18,"1")</f>
        <v>0</v>
      </c>
      <c r="Q53" s="22">
        <f>E47-L47</f>
        <v>0</v>
      </c>
      <c r="R53" s="16">
        <f t="shared" ref="R53:S60" si="0">+D53+F53+H53+J53+L53+N53+P53</f>
        <v>10</v>
      </c>
      <c r="S53" s="17">
        <f t="shared" si="0"/>
        <v>32</v>
      </c>
      <c r="U53" s="11"/>
      <c r="V53" s="11"/>
      <c r="AK53" s="9"/>
      <c r="AL53" s="9"/>
    </row>
    <row r="54" spans="1:38" ht="15.75" hidden="1" customHeight="1" thickBot="1" x14ac:dyDescent="0.3">
      <c r="A54" s="25">
        <v>2</v>
      </c>
      <c r="B54" s="74" t="str">
        <f>B12</f>
        <v>ST JULIEN ESCAP 3</v>
      </c>
      <c r="C54" s="35"/>
      <c r="D54" s="20" t="str" cm="1">
        <f t="array" ref="D54">_xlfn.IFS(E12=0,"0",E12=18,"2",E12&gt;18,"3",E12&lt;18,"1")</f>
        <v>3</v>
      </c>
      <c r="E54" s="22">
        <f>E12-L12</f>
        <v>32</v>
      </c>
      <c r="F54" s="20" t="str" cm="1">
        <f t="array" ref="F54">_xlfn.IFS(L17=0,"0",L17=18,"2",L17&gt;18,"3",L17&lt;18,"1")</f>
        <v>3</v>
      </c>
      <c r="G54" s="22">
        <f>L17-E17</f>
        <v>16</v>
      </c>
      <c r="H54" s="20" t="str" cm="1">
        <f t="array" ref="H54">_xlfn.IFS(L22=0,"0",L22=18,"2",L22&gt;18,"3",L22&lt;18,"1")</f>
        <v>1</v>
      </c>
      <c r="I54" s="23">
        <f>L22-E22</f>
        <v>-28</v>
      </c>
      <c r="J54" s="20" t="str" cm="1">
        <f t="array" ref="J54">_xlfn.IFS(L29=0,"0",L29=18,"2",L29&gt;18,"3",L29&lt;18,"1")</f>
        <v>1</v>
      </c>
      <c r="K54" s="22">
        <f>L29-E29</f>
        <v>-24</v>
      </c>
      <c r="L54" s="20" t="str" cm="1">
        <f t="array" ref="L54">_xlfn.IFS(L33=0,"0",L33=18,"2",L33&gt;18,"3",L33&lt;18,"1")</f>
        <v>0</v>
      </c>
      <c r="M54" s="22">
        <f>L33-E33</f>
        <v>0</v>
      </c>
      <c r="N54" s="20" t="str" cm="1">
        <f t="array" ref="N54">_xlfn.IFS(E39=0,"0",E39=18,"2",E39&gt;18,"3",E39&lt;18,"1")</f>
        <v>0</v>
      </c>
      <c r="O54" s="23">
        <f>E39-L39</f>
        <v>0</v>
      </c>
      <c r="P54" s="20" t="str" cm="1">
        <f t="array" ref="P54">_xlfn.IFS(L47=0,"0",L47=18,"2",L47&gt;18,"3",L47&lt;18,"1")</f>
        <v>0</v>
      </c>
      <c r="Q54" s="22">
        <f>L47-E47</f>
        <v>0</v>
      </c>
      <c r="R54" s="16">
        <f t="shared" si="0"/>
        <v>8</v>
      </c>
      <c r="S54" s="17">
        <f t="shared" si="0"/>
        <v>-4</v>
      </c>
      <c r="U54" s="11"/>
      <c r="V54" s="11"/>
      <c r="AK54" s="9"/>
      <c r="AL54" s="9"/>
    </row>
    <row r="55" spans="1:38" ht="15.75" hidden="1" customHeight="1" thickBot="1" x14ac:dyDescent="0.3">
      <c r="A55" s="25">
        <v>3</v>
      </c>
      <c r="B55" s="73" t="str">
        <f>B9</f>
        <v>LES GONDS 4</v>
      </c>
      <c r="C55" s="36"/>
      <c r="D55" s="20" t="str" cm="1">
        <f t="array" ref="D55">_xlfn.IFS(E9=0,"0",E9=18,"2",E9&gt;18,"3",E9&lt;18,"1")</f>
        <v>3</v>
      </c>
      <c r="E55" s="22">
        <f>E9-L9</f>
        <v>16</v>
      </c>
      <c r="F55" s="20" t="str" cm="1">
        <f t="array" ref="F55">_xlfn.IFS(E16=0,"0",E16=18,"2",E16&gt;18,"3",E16&lt;18,"1")</f>
        <v>3</v>
      </c>
      <c r="G55" s="22">
        <f>E16-L16</f>
        <v>20</v>
      </c>
      <c r="H55" s="20" t="str" cm="1">
        <f t="array" ref="H55">_xlfn.IFS(E22=0,"0",E22=18,"2",E22&gt;18,"3",E22&lt;18,"1")</f>
        <v>3</v>
      </c>
      <c r="I55" s="23">
        <f>E22-L22</f>
        <v>28</v>
      </c>
      <c r="J55" s="20" t="str" cm="1">
        <f t="array" ref="J55">_xlfn.IFS(E30=0,"0",E30=18,"2",E30&gt;18,"3",E30&lt;18,"1")</f>
        <v>3</v>
      </c>
      <c r="K55" s="22">
        <f>E28-L28</f>
        <v>28</v>
      </c>
      <c r="L55" s="20" t="str" cm="1">
        <f t="array" ref="L55">_xlfn.IFS(E34=0,"0",E34=18,"2",E34&gt;18,"3",E34&lt;18,"1")</f>
        <v>0</v>
      </c>
      <c r="M55" s="22">
        <f>E34-L34</f>
        <v>0</v>
      </c>
      <c r="N55" s="20" t="str" cm="1">
        <f t="array" ref="N55">_xlfn.IFS(E40=0,"0",E40=18,"2",E40&gt;18,"3",E40&lt;18,"1")</f>
        <v>0</v>
      </c>
      <c r="O55" s="23">
        <f>E40-L40</f>
        <v>0</v>
      </c>
      <c r="P55" s="20" t="str" cm="1">
        <f t="array" ref="P55">_xlfn.IFS(E48=0,"0",E48=18,"2",E48&gt;18,"3",E48&lt;18,"1")</f>
        <v>0</v>
      </c>
      <c r="Q55" s="22">
        <f>E48-L48</f>
        <v>0</v>
      </c>
      <c r="R55" s="16">
        <f t="shared" si="0"/>
        <v>12</v>
      </c>
      <c r="S55" s="17">
        <f t="shared" si="0"/>
        <v>92</v>
      </c>
      <c r="U55" s="11"/>
      <c r="V55" s="11"/>
      <c r="AK55" s="9"/>
      <c r="AL55" s="9"/>
    </row>
    <row r="56" spans="1:38" ht="15.75" hidden="1" customHeight="1" thickBot="1" x14ac:dyDescent="0.3">
      <c r="A56" s="25">
        <v>4</v>
      </c>
      <c r="B56" s="33" t="str">
        <f>B11</f>
        <v>CHANIERS 4</v>
      </c>
      <c r="C56" s="34"/>
      <c r="D56" s="20" t="str" cm="1">
        <f t="array" ref="D56">_xlfn.IFS(E11=0,"0",E11=18,"2",E11&gt;18,"3",E11&lt;18,"1")</f>
        <v>1</v>
      </c>
      <c r="E56" s="22">
        <f>E11-L11</f>
        <v>-24</v>
      </c>
      <c r="F56" s="20" t="str" cm="1">
        <f t="array" ref="F56">_xlfn.IFS(L16=0,"0",L16=18,"2",L16&gt;18,"3",L16&lt;18,"1")</f>
        <v>1</v>
      </c>
      <c r="G56" s="22">
        <f>L16-E16</f>
        <v>-20</v>
      </c>
      <c r="H56" s="20" t="str" cm="1">
        <f t="array" ref="H56">_xlfn.IFS(L21=0,"0",L21=18,"2",L21&gt;18,"3",L21&lt;18,"1")</f>
        <v>3</v>
      </c>
      <c r="I56" s="23">
        <f>L21-E21</f>
        <v>20</v>
      </c>
      <c r="J56" s="20" t="str" cm="1">
        <f t="array" ref="J56">_xlfn.IFS(E30=0,"0",E30=18,"2",E30&gt;18,"3",E30&lt;18,"1")</f>
        <v>3</v>
      </c>
      <c r="K56" s="22">
        <f>E30-L30</f>
        <v>4</v>
      </c>
      <c r="L56" s="20" t="str" cm="1">
        <f t="array" ref="L56">_xlfn.IFS(E33=0,"0",E33=18,"2",E33&gt;18,"3",E33&lt;18,"1")</f>
        <v>0</v>
      </c>
      <c r="M56" s="22">
        <f>E33-L33</f>
        <v>0</v>
      </c>
      <c r="N56" s="20" t="str" cm="1">
        <f t="array" ref="N56">_xlfn.IFS(L41=0,"0",L41=18,"2",L41&gt;18,"3",L41&lt;18,"1")</f>
        <v>0</v>
      </c>
      <c r="O56" s="23">
        <f>L41-E41</f>
        <v>0</v>
      </c>
      <c r="P56" s="20" t="str" cm="1">
        <f t="array" ref="P56">_xlfn.IFS(L46=0,"0",L46=18,"2",L46&gt;18,"3",L46&lt;18,"1")</f>
        <v>0</v>
      </c>
      <c r="Q56" s="22">
        <f>L46-E46</f>
        <v>0</v>
      </c>
      <c r="R56" s="16">
        <f t="shared" si="0"/>
        <v>8</v>
      </c>
      <c r="S56" s="17">
        <f t="shared" si="0"/>
        <v>-20</v>
      </c>
      <c r="U56" s="11"/>
      <c r="V56" s="11"/>
      <c r="AK56" s="9"/>
      <c r="AL56" s="9"/>
    </row>
    <row r="57" spans="1:38" ht="15.75" hidden="1" customHeight="1" thickBot="1" x14ac:dyDescent="0.3">
      <c r="A57" s="25">
        <v>5</v>
      </c>
      <c r="B57" s="33" t="str">
        <f>F11</f>
        <v>SAINTES USSP 3</v>
      </c>
      <c r="C57" s="34"/>
      <c r="D57" s="20" t="str" cm="1">
        <f t="array" ref="D57">_xlfn.IFS(L11=0,"0",L11=18,"2",L11&gt;18,"3",L11&lt;18,"1")</f>
        <v>3</v>
      </c>
      <c r="E57" s="22">
        <f>L11-E11</f>
        <v>24</v>
      </c>
      <c r="F57" s="20" t="str" cm="1">
        <f t="array" ref="F57">_xlfn.IFS(L15=0,"0",L15=18,"2",L15&gt;18,"3",L15&lt;18,"1")</f>
        <v>3</v>
      </c>
      <c r="G57" s="22">
        <f>L15-E15</f>
        <v>20</v>
      </c>
      <c r="H57" s="20" t="str" cm="1">
        <f t="array" ref="H57">_xlfn.IFS(L23=0,"0",L23=18,"2",L23&gt;18,"3",L23&lt;18,"1")</f>
        <v>3</v>
      </c>
      <c r="I57" s="23">
        <f>L23-E23</f>
        <v>16</v>
      </c>
      <c r="J57" s="20" t="str" cm="1">
        <f t="array" ref="J57">_xlfn.IFS(E29=0,"0",E29=18,"2",E29&gt;18,"3",E29&lt;18,"1")</f>
        <v>3</v>
      </c>
      <c r="K57" s="22">
        <f>E29-L29</f>
        <v>24</v>
      </c>
      <c r="L57" s="20" t="str" cm="1">
        <f t="array" ref="L57">_xlfn.IFS(E36=0,"0",E36=18,"2",E36&gt;18,"3",E36&lt;18,"1")</f>
        <v>0</v>
      </c>
      <c r="M57" s="22">
        <f>E36-L36</f>
        <v>0</v>
      </c>
      <c r="N57" s="20" t="str" cm="1">
        <f t="array" ref="N57">_xlfn.IFS(L40=0,"0",L40=18,"2",L40&gt;18,"3",L40&lt;18,"1")</f>
        <v>0</v>
      </c>
      <c r="O57" s="23">
        <f>L40-E40</f>
        <v>0</v>
      </c>
      <c r="P57" s="20" t="str" cm="1">
        <f t="array" ref="P57">_xlfn.IFS(E45=0,"0",E45=18,"2",E45&gt;18,"3",E45&lt;18,"1")</f>
        <v>0</v>
      </c>
      <c r="Q57" s="22">
        <f>E45-L45</f>
        <v>0</v>
      </c>
      <c r="R57" s="16">
        <f t="shared" si="0"/>
        <v>12</v>
      </c>
      <c r="S57" s="17">
        <f t="shared" si="0"/>
        <v>84</v>
      </c>
      <c r="U57" s="11"/>
      <c r="V57" s="11"/>
      <c r="AK57" s="9"/>
      <c r="AL57" s="9"/>
    </row>
    <row r="58" spans="1:38" ht="15.75" hidden="1" customHeight="1" thickBot="1" x14ac:dyDescent="0.3">
      <c r="A58" s="25">
        <v>6</v>
      </c>
      <c r="B58" s="33" t="str">
        <f>F9</f>
        <v>SAINTES AP 2</v>
      </c>
      <c r="C58" s="34"/>
      <c r="D58" s="20" t="str" cm="1">
        <f t="array" ref="D58">_xlfn.IFS(L9=0,"0",L9=18,"2",L9&gt;18,"3",L9&lt;18,"1")</f>
        <v>1</v>
      </c>
      <c r="E58" s="22">
        <f>L9-E9</f>
        <v>-16</v>
      </c>
      <c r="F58" s="20" t="str" cm="1">
        <f t="array" ref="F58">_xlfn.IFS(E15=0,"0",E15=18,"2",E15&gt;18,"3",E15&lt;18,"1")</f>
        <v>1</v>
      </c>
      <c r="G58" s="22">
        <f>E15-L15</f>
        <v>-20</v>
      </c>
      <c r="H58" s="20" t="str" cm="1">
        <f t="array" ref="H58">_xlfn.IFS(E24=0,"0",E24=18,"2",E24&gt;18,"3",E24&lt;18,"1")</f>
        <v>3</v>
      </c>
      <c r="I58" s="23">
        <f>E24-L24</f>
        <v>8</v>
      </c>
      <c r="J58" s="20" t="str" cm="1">
        <f t="array" ref="J58">_xlfn.IFS(L27=0,"0",L27=18,"2",L27&gt;18,"3",L27&lt;18,"1")</f>
        <v>1</v>
      </c>
      <c r="K58" s="22">
        <f>L27-E27</f>
        <v>-4</v>
      </c>
      <c r="L58" s="20" t="str" cm="1">
        <f t="array" ref="L58">_xlfn.IFS(E35=0,"0",E35=18,"2",E35&gt;18,"3",E35&lt;18,"1")</f>
        <v>0</v>
      </c>
      <c r="M58" s="22">
        <f>E35-L35</f>
        <v>0</v>
      </c>
      <c r="N58" s="20" t="str" cm="1">
        <f t="array" ref="N58">_xlfn.IFS(L39=0,"0",L39=18,"2",L39&gt;18,"3",L39&lt;18,"1")</f>
        <v>0</v>
      </c>
      <c r="O58" s="23">
        <f>L39-E39</f>
        <v>0</v>
      </c>
      <c r="P58" s="20" t="str" cm="1">
        <f t="array" ref="P58">_xlfn.IFS(E46=0,"0",E46=18,"2",E46&gt;18,"3",E46&lt;18,"1")</f>
        <v>0</v>
      </c>
      <c r="Q58" s="22">
        <f>E46-L46</f>
        <v>0</v>
      </c>
      <c r="R58" s="16">
        <f t="shared" si="0"/>
        <v>6</v>
      </c>
      <c r="S58" s="17">
        <f t="shared" si="0"/>
        <v>-32</v>
      </c>
      <c r="U58" s="11"/>
      <c r="V58" s="11"/>
      <c r="AK58" s="9"/>
      <c r="AL58" s="9"/>
    </row>
    <row r="59" spans="1:38" ht="15.75" hidden="1" customHeight="1" thickBot="1" x14ac:dyDescent="0.3">
      <c r="A59" s="25">
        <v>7</v>
      </c>
      <c r="B59" s="64" t="str">
        <f>B10</f>
        <v>NANCRAS 2</v>
      </c>
      <c r="C59" s="65"/>
      <c r="D59" s="66" t="str" cm="1">
        <f t="array" ref="D59">_xlfn.IFS(E10=0,"0",E10=18,"2",E10&gt;18,"3",E10&lt;18,"1")</f>
        <v>1</v>
      </c>
      <c r="E59" s="67">
        <f>E10-L10</f>
        <v>-28</v>
      </c>
      <c r="F59" s="66" t="str" cm="1">
        <f t="array" ref="F59">_xlfn.IFS(E17=0,"0",E17=18,"2",E17&gt;18,"3",E17&lt;18,"1")</f>
        <v>1</v>
      </c>
      <c r="G59" s="67">
        <f>E17-L17</f>
        <v>-16</v>
      </c>
      <c r="H59" s="66" t="str" cm="1">
        <f t="array" ref="H59">_xlfn.IFS(E21=0,"0",E21=18,"2",E21&gt;18,"3",E21&lt;18,"1")</f>
        <v>1</v>
      </c>
      <c r="I59" s="68">
        <f>E21-L21</f>
        <v>-20</v>
      </c>
      <c r="J59" s="66" t="str" cm="1">
        <f t="array" ref="J59">_xlfn.IFS(L28=0,"0",L28=18,"2",L28&gt;18,"3",L28&lt;18,"1")</f>
        <v>1</v>
      </c>
      <c r="K59" s="67">
        <f>L28-E28</f>
        <v>-28</v>
      </c>
      <c r="L59" s="66" t="str" cm="1">
        <f t="array" ref="L59">_xlfn.IFS(L35=0,"0",L35=18,"2",L35&gt;18,"3",L35&lt;18,"1")</f>
        <v>0</v>
      </c>
      <c r="M59" s="67">
        <f>L35-E35</f>
        <v>0</v>
      </c>
      <c r="N59" s="66" t="str" cm="1">
        <f t="array" ref="N59">_xlfn.IFS(E42=0,"0",E42=18,"2",E42&gt;18,"3",E42&lt;18,"1")</f>
        <v>0</v>
      </c>
      <c r="O59" s="68">
        <f>E42-L42</f>
        <v>0</v>
      </c>
      <c r="P59" s="66" t="str" cm="1">
        <f t="array" ref="P59">_xlfn.IFS(L45=0,"0",L45=18,"2",L45&gt;18,"3",L45&lt;18,"1")</f>
        <v>0</v>
      </c>
      <c r="Q59" s="67">
        <f>L45-E45</f>
        <v>0</v>
      </c>
      <c r="R59" s="69">
        <f t="shared" si="0"/>
        <v>4</v>
      </c>
      <c r="S59" s="70">
        <f t="shared" si="0"/>
        <v>-92</v>
      </c>
    </row>
    <row r="60" spans="1:38" ht="15.75" hidden="1" customHeight="1" thickBot="1" x14ac:dyDescent="0.3">
      <c r="A60" s="25">
        <v>8</v>
      </c>
      <c r="B60" s="71" t="str">
        <f>F12</f>
        <v>CLERAC 1</v>
      </c>
      <c r="C60" s="72"/>
      <c r="D60" s="21" t="str" cm="1">
        <f t="array" ref="D60">_xlfn.IFS(L12=0,"0",L12=18,"2",L12&gt;18,"3",L12&lt;18,"1")</f>
        <v>1</v>
      </c>
      <c r="E60" s="24">
        <f>L12-E12</f>
        <v>-32</v>
      </c>
      <c r="F60" s="21" t="str" cm="1">
        <f t="array" ref="F60">_xlfn.IFS(L18=0,"0",L18=18,"2",L18&gt;18,"3",L18&lt;18,"1")</f>
        <v>1</v>
      </c>
      <c r="G60" s="24">
        <f>L18-E18</f>
        <v>-16</v>
      </c>
      <c r="H60" s="21" t="str" cm="1">
        <f t="array" ref="H60">_xlfn.IFS(L24=0,"0",L24=18,"2",L24&gt;18,"3",L24&lt;18,"1")</f>
        <v>1</v>
      </c>
      <c r="I60" s="24">
        <f>L24-E24</f>
        <v>-8</v>
      </c>
      <c r="J60" s="21" t="str" cm="1">
        <f t="array" ref="J60">_xlfn.IFS(L30=0,"0",L30=18,"2",L30&gt;18,"3",L30&lt;18,"1")</f>
        <v>1</v>
      </c>
      <c r="K60" s="24">
        <f>L30-E30</f>
        <v>-4</v>
      </c>
      <c r="L60" s="21" t="str" cm="1">
        <f t="array" ref="L60">_xlfn.IFS(L36=0,"0",L36=18,"2",L36&gt;18,"3",L36&lt;18,"1")</f>
        <v>0</v>
      </c>
      <c r="M60" s="24">
        <f>L36-E36</f>
        <v>0</v>
      </c>
      <c r="N60" s="21" t="str" cm="1">
        <f t="array" ref="N60">_xlfn.IFS(L42=0,"0",L42=18,"2",L42&gt;18,"3",L42&lt;18,"1")</f>
        <v>0</v>
      </c>
      <c r="O60" s="24">
        <f>L42-E42</f>
        <v>0</v>
      </c>
      <c r="P60" s="21" t="str" cm="1">
        <f t="array" ref="P60">_xlfn.IFS(L48=0,"0",L48=18,"2",L48&gt;18,"3",L48&lt;18,"1")</f>
        <v>0</v>
      </c>
      <c r="Q60" s="24">
        <f>L48-E48</f>
        <v>0</v>
      </c>
      <c r="R60" s="18">
        <f t="shared" si="0"/>
        <v>4</v>
      </c>
      <c r="S60" s="19">
        <f t="shared" si="0"/>
        <v>-60</v>
      </c>
    </row>
    <row r="61" spans="1:38" ht="15.75" hidden="1" customHeight="1" x14ac:dyDescent="0.25"/>
    <row r="62" spans="1:38" ht="15.75" hidden="1" customHeight="1" x14ac:dyDescent="0.25">
      <c r="B62" s="12" t="s">
        <v>14</v>
      </c>
      <c r="C62" s="115" t="s">
        <v>15</v>
      </c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6"/>
    </row>
    <row r="63" spans="1:38" ht="15" customHeight="1" thickBot="1" x14ac:dyDescent="0.3"/>
    <row r="64" spans="1:38" ht="15.75" thickBot="1" x14ac:dyDescent="0.3">
      <c r="D64" s="7" t="s">
        <v>9</v>
      </c>
      <c r="E64" s="7" t="s">
        <v>10</v>
      </c>
      <c r="F64" s="7" t="s">
        <v>9</v>
      </c>
      <c r="G64" s="7" t="s">
        <v>10</v>
      </c>
      <c r="H64" s="7" t="s">
        <v>9</v>
      </c>
      <c r="I64" s="7" t="s">
        <v>10</v>
      </c>
      <c r="J64" s="7" t="s">
        <v>9</v>
      </c>
      <c r="K64" s="7" t="s">
        <v>10</v>
      </c>
      <c r="L64" s="7" t="s">
        <v>9</v>
      </c>
      <c r="M64" s="7" t="s">
        <v>10</v>
      </c>
      <c r="N64" s="7" t="s">
        <v>9</v>
      </c>
      <c r="O64" s="7" t="s">
        <v>10</v>
      </c>
      <c r="P64" s="7" t="s">
        <v>9</v>
      </c>
      <c r="Q64" s="8" t="s">
        <v>10</v>
      </c>
      <c r="R64" s="117" t="s">
        <v>11</v>
      </c>
      <c r="S64" s="118"/>
    </row>
    <row r="65" spans="1:19" ht="15.75" customHeight="1" thickBot="1" x14ac:dyDescent="0.3">
      <c r="A65" s="15" t="s">
        <v>12</v>
      </c>
      <c r="B65" s="79" t="s">
        <v>13</v>
      </c>
      <c r="C65" s="6"/>
      <c r="D65" s="119" t="s">
        <v>23</v>
      </c>
      <c r="E65" s="120"/>
      <c r="F65" s="121" t="s">
        <v>23</v>
      </c>
      <c r="G65" s="122"/>
      <c r="H65" s="121" t="s">
        <v>24</v>
      </c>
      <c r="I65" s="122"/>
      <c r="J65" s="121" t="s">
        <v>24</v>
      </c>
      <c r="K65" s="122"/>
      <c r="L65" s="121" t="s">
        <v>25</v>
      </c>
      <c r="M65" s="122"/>
      <c r="N65" s="121" t="s">
        <v>25</v>
      </c>
      <c r="O65" s="122"/>
      <c r="P65" s="121" t="s">
        <v>26</v>
      </c>
      <c r="Q65" s="122"/>
      <c r="R65" s="13" t="s">
        <v>9</v>
      </c>
      <c r="S65" s="14" t="s">
        <v>10</v>
      </c>
    </row>
    <row r="66" spans="1:19" ht="15.75" thickBot="1" x14ac:dyDescent="0.3">
      <c r="A66" s="78">
        <v>1</v>
      </c>
      <c r="B66" s="37" t="str" cm="1">
        <f t="array" ref="B66:S73">_xlfn.SORTBY(B53:S60,R53:R60,-1,S53:S60,-1)</f>
        <v>LES GONDS 4</v>
      </c>
      <c r="C66" s="40">
        <v>0</v>
      </c>
      <c r="D66" s="43" t="str">
        <v>3</v>
      </c>
      <c r="E66" s="44">
        <v>16</v>
      </c>
      <c r="F66" s="43" t="str">
        <v>3</v>
      </c>
      <c r="G66" s="44">
        <v>20</v>
      </c>
      <c r="H66" s="43" t="str">
        <v>3</v>
      </c>
      <c r="I66" s="44">
        <v>28</v>
      </c>
      <c r="J66" s="43" t="str">
        <v>3</v>
      </c>
      <c r="K66" s="44">
        <v>28</v>
      </c>
      <c r="L66" s="43" t="str">
        <v>0</v>
      </c>
      <c r="M66" s="44">
        <v>0</v>
      </c>
      <c r="N66" s="43" t="str">
        <v>0</v>
      </c>
      <c r="O66" s="44">
        <v>0</v>
      </c>
      <c r="P66" s="43" t="str">
        <v>0</v>
      </c>
      <c r="Q66" s="44">
        <v>0</v>
      </c>
      <c r="R66" s="80">
        <v>12</v>
      </c>
      <c r="S66" s="45">
        <v>92</v>
      </c>
    </row>
    <row r="67" spans="1:19" ht="15.75" thickBot="1" x14ac:dyDescent="0.3">
      <c r="A67" s="78">
        <v>2</v>
      </c>
      <c r="B67" s="38" t="str">
        <v>SAINTES USSP 3</v>
      </c>
      <c r="C67" s="41">
        <v>0</v>
      </c>
      <c r="D67" s="46" t="str">
        <v>3</v>
      </c>
      <c r="E67" s="47">
        <v>24</v>
      </c>
      <c r="F67" s="46" t="str">
        <v>3</v>
      </c>
      <c r="G67" s="47">
        <v>20</v>
      </c>
      <c r="H67" s="46" t="str">
        <v>3</v>
      </c>
      <c r="I67" s="47">
        <v>16</v>
      </c>
      <c r="J67" s="46" t="str">
        <v>3</v>
      </c>
      <c r="K67" s="47">
        <v>24</v>
      </c>
      <c r="L67" s="46" t="str">
        <v>0</v>
      </c>
      <c r="M67" s="47">
        <v>0</v>
      </c>
      <c r="N67" s="46" t="str">
        <v>0</v>
      </c>
      <c r="O67" s="47">
        <v>0</v>
      </c>
      <c r="P67" s="46" t="str">
        <v>0</v>
      </c>
      <c r="Q67" s="47">
        <v>0</v>
      </c>
      <c r="R67" s="81">
        <v>12</v>
      </c>
      <c r="S67" s="48">
        <v>84</v>
      </c>
    </row>
    <row r="68" spans="1:19" ht="15.75" thickBot="1" x14ac:dyDescent="0.3">
      <c r="A68" s="78">
        <v>3</v>
      </c>
      <c r="B68" s="38" t="str">
        <v>LE GUA 2</v>
      </c>
      <c r="C68" s="41">
        <v>0</v>
      </c>
      <c r="D68" s="46" t="str">
        <v>3</v>
      </c>
      <c r="E68" s="47">
        <v>28</v>
      </c>
      <c r="F68" s="46" t="str">
        <v>3</v>
      </c>
      <c r="G68" s="47">
        <v>16</v>
      </c>
      <c r="H68" s="46" t="str">
        <v>1</v>
      </c>
      <c r="I68" s="47">
        <v>-16</v>
      </c>
      <c r="J68" s="46" t="str">
        <v>3</v>
      </c>
      <c r="K68" s="47">
        <v>4</v>
      </c>
      <c r="L68" s="46" t="str">
        <v>0</v>
      </c>
      <c r="M68" s="47">
        <v>0</v>
      </c>
      <c r="N68" s="46" t="str">
        <v>0</v>
      </c>
      <c r="O68" s="47">
        <v>0</v>
      </c>
      <c r="P68" s="46" t="str">
        <v>0</v>
      </c>
      <c r="Q68" s="47">
        <v>0</v>
      </c>
      <c r="R68" s="81">
        <v>10</v>
      </c>
      <c r="S68" s="48">
        <v>32</v>
      </c>
    </row>
    <row r="69" spans="1:19" ht="15.75" thickBot="1" x14ac:dyDescent="0.3">
      <c r="A69" s="78">
        <v>4</v>
      </c>
      <c r="B69" s="38" t="str">
        <v>ST JULIEN ESCAP 3</v>
      </c>
      <c r="C69" s="41">
        <v>0</v>
      </c>
      <c r="D69" s="46" t="str">
        <v>3</v>
      </c>
      <c r="E69" s="47">
        <v>32</v>
      </c>
      <c r="F69" s="46" t="str">
        <v>3</v>
      </c>
      <c r="G69" s="47">
        <v>16</v>
      </c>
      <c r="H69" s="46" t="str">
        <v>1</v>
      </c>
      <c r="I69" s="47">
        <v>-28</v>
      </c>
      <c r="J69" s="46" t="str">
        <v>1</v>
      </c>
      <c r="K69" s="47">
        <v>-24</v>
      </c>
      <c r="L69" s="46" t="str">
        <v>0</v>
      </c>
      <c r="M69" s="47">
        <v>0</v>
      </c>
      <c r="N69" s="46" t="str">
        <v>0</v>
      </c>
      <c r="O69" s="47">
        <v>0</v>
      </c>
      <c r="P69" s="46" t="str">
        <v>0</v>
      </c>
      <c r="Q69" s="47">
        <v>0</v>
      </c>
      <c r="R69" s="81">
        <v>8</v>
      </c>
      <c r="S69" s="48">
        <v>-4</v>
      </c>
    </row>
    <row r="70" spans="1:19" ht="15.75" thickBot="1" x14ac:dyDescent="0.3">
      <c r="A70" s="78">
        <v>5</v>
      </c>
      <c r="B70" s="38" t="str">
        <v>CHANIERS 4</v>
      </c>
      <c r="C70" s="41">
        <v>0</v>
      </c>
      <c r="D70" s="46" t="str">
        <v>1</v>
      </c>
      <c r="E70" s="47">
        <v>-24</v>
      </c>
      <c r="F70" s="46" t="str">
        <v>1</v>
      </c>
      <c r="G70" s="47">
        <v>-20</v>
      </c>
      <c r="H70" s="46" t="str">
        <v>3</v>
      </c>
      <c r="I70" s="47">
        <v>20</v>
      </c>
      <c r="J70" s="46" t="str">
        <v>3</v>
      </c>
      <c r="K70" s="47">
        <v>4</v>
      </c>
      <c r="L70" s="46" t="str">
        <v>0</v>
      </c>
      <c r="M70" s="47">
        <v>0</v>
      </c>
      <c r="N70" s="46" t="str">
        <v>0</v>
      </c>
      <c r="O70" s="47">
        <v>0</v>
      </c>
      <c r="P70" s="46" t="str">
        <v>0</v>
      </c>
      <c r="Q70" s="47">
        <v>0</v>
      </c>
      <c r="R70" s="81">
        <v>8</v>
      </c>
      <c r="S70" s="48">
        <v>-20</v>
      </c>
    </row>
    <row r="71" spans="1:19" ht="15.75" thickBot="1" x14ac:dyDescent="0.3">
      <c r="A71" s="78">
        <v>6</v>
      </c>
      <c r="B71" s="38" t="str">
        <v>SAINTES AP 2</v>
      </c>
      <c r="C71" s="41">
        <v>0</v>
      </c>
      <c r="D71" s="46" t="str">
        <v>1</v>
      </c>
      <c r="E71" s="47">
        <v>-16</v>
      </c>
      <c r="F71" s="46" t="str">
        <v>1</v>
      </c>
      <c r="G71" s="47">
        <v>-20</v>
      </c>
      <c r="H71" s="46" t="str">
        <v>3</v>
      </c>
      <c r="I71" s="47">
        <v>8</v>
      </c>
      <c r="J71" s="46" t="str">
        <v>1</v>
      </c>
      <c r="K71" s="47">
        <v>-4</v>
      </c>
      <c r="L71" s="46" t="str">
        <v>0</v>
      </c>
      <c r="M71" s="47">
        <v>0</v>
      </c>
      <c r="N71" s="46" t="str">
        <v>0</v>
      </c>
      <c r="O71" s="47">
        <v>0</v>
      </c>
      <c r="P71" s="46" t="str">
        <v>0</v>
      </c>
      <c r="Q71" s="47">
        <v>0</v>
      </c>
      <c r="R71" s="81">
        <v>6</v>
      </c>
      <c r="S71" s="48">
        <v>-32</v>
      </c>
    </row>
    <row r="72" spans="1:19" ht="15.75" thickBot="1" x14ac:dyDescent="0.3">
      <c r="A72" s="78">
        <v>7</v>
      </c>
      <c r="B72" s="38" t="str">
        <v>CLERAC 1</v>
      </c>
      <c r="C72" s="42">
        <v>0</v>
      </c>
      <c r="D72" s="75" t="str">
        <v>1</v>
      </c>
      <c r="E72" s="76">
        <v>-32</v>
      </c>
      <c r="F72" s="75" t="str">
        <v>1</v>
      </c>
      <c r="G72" s="76">
        <v>-16</v>
      </c>
      <c r="H72" s="75" t="str">
        <v>1</v>
      </c>
      <c r="I72" s="76">
        <v>-8</v>
      </c>
      <c r="J72" s="75" t="str">
        <v>1</v>
      </c>
      <c r="K72" s="76">
        <v>-4</v>
      </c>
      <c r="L72" s="75" t="str">
        <v>0</v>
      </c>
      <c r="M72" s="76">
        <v>0</v>
      </c>
      <c r="N72" s="75" t="str">
        <v>0</v>
      </c>
      <c r="O72" s="76">
        <v>0</v>
      </c>
      <c r="P72" s="75" t="str">
        <v>0</v>
      </c>
      <c r="Q72" s="76">
        <v>0</v>
      </c>
      <c r="R72" s="82">
        <v>4</v>
      </c>
      <c r="S72" s="77">
        <v>-60</v>
      </c>
    </row>
    <row r="73" spans="1:19" ht="15.75" thickBot="1" x14ac:dyDescent="0.3">
      <c r="A73" s="78">
        <v>8</v>
      </c>
      <c r="B73" s="106" t="str">
        <v>NANCRAS 2</v>
      </c>
      <c r="C73" s="107">
        <v>0</v>
      </c>
      <c r="D73" s="108" t="str">
        <v>1</v>
      </c>
      <c r="E73" s="109">
        <v>-28</v>
      </c>
      <c r="F73" s="108" t="str">
        <v>1</v>
      </c>
      <c r="G73" s="109">
        <v>-16</v>
      </c>
      <c r="H73" s="108" t="str">
        <v>1</v>
      </c>
      <c r="I73" s="109">
        <v>-20</v>
      </c>
      <c r="J73" s="108" t="str">
        <v>1</v>
      </c>
      <c r="K73" s="109">
        <v>-28</v>
      </c>
      <c r="L73" s="108" t="str">
        <v>0</v>
      </c>
      <c r="M73" s="109">
        <v>0</v>
      </c>
      <c r="N73" s="108" t="str">
        <v>0</v>
      </c>
      <c r="O73" s="109">
        <v>0</v>
      </c>
      <c r="P73" s="108" t="str">
        <v>0</v>
      </c>
      <c r="Q73" s="109">
        <v>0</v>
      </c>
      <c r="R73" s="110">
        <v>4</v>
      </c>
      <c r="S73" s="103">
        <v>-92</v>
      </c>
    </row>
    <row r="74" spans="1:19" x14ac:dyDescent="0.25">
      <c r="B74" s="30"/>
      <c r="C74" s="30"/>
    </row>
    <row r="75" spans="1:19" ht="15.75" x14ac:dyDescent="0.25">
      <c r="B75" s="12" t="s">
        <v>14</v>
      </c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6"/>
    </row>
    <row r="76" spans="1:19" x14ac:dyDescent="0.25">
      <c r="B76" s="30"/>
      <c r="C76" s="30"/>
    </row>
  </sheetData>
  <sheetProtection sheet="1" selectLockedCells="1"/>
  <mergeCells count="119">
    <mergeCell ref="B9:D9"/>
    <mergeCell ref="F9:K9"/>
    <mergeCell ref="O9:S9"/>
    <mergeCell ref="B10:D10"/>
    <mergeCell ref="F10:K10"/>
    <mergeCell ref="O10:S10"/>
    <mergeCell ref="B2:Q2"/>
    <mergeCell ref="B5:L5"/>
    <mergeCell ref="B7:L7"/>
    <mergeCell ref="B8:E8"/>
    <mergeCell ref="F8:G8"/>
    <mergeCell ref="H8:I8"/>
    <mergeCell ref="J8:K8"/>
    <mergeCell ref="B11:D11"/>
    <mergeCell ref="F11:K11"/>
    <mergeCell ref="O11:S11"/>
    <mergeCell ref="B12:D12"/>
    <mergeCell ref="F12:K12"/>
    <mergeCell ref="B14:E14"/>
    <mergeCell ref="F14:G14"/>
    <mergeCell ref="H14:I14"/>
    <mergeCell ref="J14:K14"/>
    <mergeCell ref="B18:D18"/>
    <mergeCell ref="F18:K18"/>
    <mergeCell ref="B20:E20"/>
    <mergeCell ref="F20:G20"/>
    <mergeCell ref="H20:I20"/>
    <mergeCell ref="J20:K20"/>
    <mergeCell ref="B15:D15"/>
    <mergeCell ref="F15:K15"/>
    <mergeCell ref="B16:D16"/>
    <mergeCell ref="F16:K16"/>
    <mergeCell ref="B17:D17"/>
    <mergeCell ref="F17:K17"/>
    <mergeCell ref="B24:D24"/>
    <mergeCell ref="F24:K24"/>
    <mergeCell ref="B26:E26"/>
    <mergeCell ref="F26:G26"/>
    <mergeCell ref="H26:I26"/>
    <mergeCell ref="J26:K26"/>
    <mergeCell ref="B21:D21"/>
    <mergeCell ref="F21:K21"/>
    <mergeCell ref="B22:D22"/>
    <mergeCell ref="F22:K22"/>
    <mergeCell ref="B23:D23"/>
    <mergeCell ref="F23:K23"/>
    <mergeCell ref="B30:D30"/>
    <mergeCell ref="F30:K30"/>
    <mergeCell ref="B32:E32"/>
    <mergeCell ref="F32:G32"/>
    <mergeCell ref="H32:I32"/>
    <mergeCell ref="J32:K32"/>
    <mergeCell ref="B27:D27"/>
    <mergeCell ref="F27:K27"/>
    <mergeCell ref="B28:D28"/>
    <mergeCell ref="F28:K28"/>
    <mergeCell ref="B29:D29"/>
    <mergeCell ref="F29:K29"/>
    <mergeCell ref="B36:D36"/>
    <mergeCell ref="F36:K36"/>
    <mergeCell ref="B38:E38"/>
    <mergeCell ref="F38:G38"/>
    <mergeCell ref="H38:I38"/>
    <mergeCell ref="J38:K38"/>
    <mergeCell ref="B33:D33"/>
    <mergeCell ref="F33:K33"/>
    <mergeCell ref="B34:D34"/>
    <mergeCell ref="F34:K34"/>
    <mergeCell ref="B35:D35"/>
    <mergeCell ref="F35:K35"/>
    <mergeCell ref="B42:D42"/>
    <mergeCell ref="F42:K42"/>
    <mergeCell ref="B44:E44"/>
    <mergeCell ref="F44:G44"/>
    <mergeCell ref="H44:I44"/>
    <mergeCell ref="J44:K44"/>
    <mergeCell ref="B39:D39"/>
    <mergeCell ref="F39:K39"/>
    <mergeCell ref="B40:D40"/>
    <mergeCell ref="F40:K40"/>
    <mergeCell ref="B41:D41"/>
    <mergeCell ref="F41:K41"/>
    <mergeCell ref="B47:D47"/>
    <mergeCell ref="F47:K47"/>
    <mergeCell ref="N47:Q47"/>
    <mergeCell ref="B48:D48"/>
    <mergeCell ref="F48:K48"/>
    <mergeCell ref="N48:Q48"/>
    <mergeCell ref="B45:D45"/>
    <mergeCell ref="F45:K45"/>
    <mergeCell ref="N45:Q45"/>
    <mergeCell ref="B46:D46"/>
    <mergeCell ref="F46:K46"/>
    <mergeCell ref="N46:Q46"/>
    <mergeCell ref="AG50:AH50"/>
    <mergeCell ref="AI50:AJ50"/>
    <mergeCell ref="D52:E52"/>
    <mergeCell ref="F52:G52"/>
    <mergeCell ref="H52:I52"/>
    <mergeCell ref="J52:K52"/>
    <mergeCell ref="L52:M52"/>
    <mergeCell ref="N52:O52"/>
    <mergeCell ref="P52:Q52"/>
    <mergeCell ref="R50:S50"/>
    <mergeCell ref="W50:X50"/>
    <mergeCell ref="Y50:Z50"/>
    <mergeCell ref="AA50:AB50"/>
    <mergeCell ref="AC50:AD50"/>
    <mergeCell ref="AE50:AF50"/>
    <mergeCell ref="C75:R75"/>
    <mergeCell ref="C62:R62"/>
    <mergeCell ref="R64:S64"/>
    <mergeCell ref="D65:E65"/>
    <mergeCell ref="F65:G65"/>
    <mergeCell ref="H65:I65"/>
    <mergeCell ref="J65:K65"/>
    <mergeCell ref="L65:M65"/>
    <mergeCell ref="N65:O65"/>
    <mergeCell ref="P65:Q65"/>
  </mergeCells>
  <conditionalFormatting sqref="B73">
    <cfRule type="containsText" dxfId="2" priority="2" operator="containsText" text="Exempt">
      <formula>NOT(ISERROR(SEARCH("Exempt",B73)))</formula>
    </cfRule>
  </conditionalFormatting>
  <conditionalFormatting sqref="C60:S60">
    <cfRule type="containsText" dxfId="1" priority="3" operator="containsText" text="Exempt">
      <formula>NOT(ISERROR(SEARCH("Exempt",C60)))</formula>
    </cfRule>
  </conditionalFormatting>
  <conditionalFormatting sqref="D73:S73">
    <cfRule type="expression" dxfId="0" priority="1">
      <formula>$B$73="exempt"</formula>
    </cfRule>
  </conditionalFormatting>
  <pageMargins left="0.12" right="0.12" top="0.12" bottom="0.14000000000000001" header="0.12" footer="0.31496062992125984"/>
  <pageSetup paperSize="9" orientation="portrait" horizontalDpi="360" verticalDpi="360" r:id="rId1"/>
  <headerFooter>
    <oddHeader>&amp;C&amp;"Aptos"&amp;10&amp;K000000 NATO UNCLASSIFIED&amp;1#_x000D_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D1A</vt:lpstr>
      <vt:lpstr>D1B</vt:lpstr>
      <vt:lpstr>D2A</vt:lpstr>
      <vt:lpstr>D2B</vt:lpstr>
      <vt:lpstr>D2C</vt:lpstr>
      <vt:lpstr>D2D</vt:lpstr>
      <vt:lpstr>D3A</vt:lpstr>
      <vt:lpstr>D3B</vt:lpstr>
      <vt:lpstr>D3C</vt:lpstr>
      <vt:lpstr>D3D</vt:lpstr>
      <vt:lpstr>D3E</vt:lpstr>
      <vt:lpstr>D3F</vt:lpstr>
      <vt:lpstr>D3G</vt:lpstr>
      <vt:lpstr>D3H</vt:lpstr>
      <vt:lpstr>D3I</vt:lpstr>
      <vt:lpstr>D3J</vt:lpstr>
      <vt:lpstr>D3I!Zone_d_impression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2006-09-12T15:06:44Z</dcterms:created>
  <dcterms:modified xsi:type="dcterms:W3CDTF">2026-09-10T11:45:11Z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172fb5-86d0-42cb-ba27-645bef134c04_Enabled">
    <vt:lpwstr>true</vt:lpwstr>
  </property>
  <property fmtid="{D5CDD505-2E9C-101B-9397-08002B2CF9AE}" pid="3" name="MSIP_Label_81172fb5-86d0-42cb-ba27-645bef134c04_SetDate">
    <vt:lpwstr>2026-04-18T18:13:59Z</vt:lpwstr>
  </property>
  <property fmtid="{D5CDD505-2E9C-101B-9397-08002B2CF9AE}" pid="4" name="MSIP_Label_81172fb5-86d0-42cb-ba27-645bef134c04_Method">
    <vt:lpwstr>Standard</vt:lpwstr>
  </property>
  <property fmtid="{D5CDD505-2E9C-101B-9397-08002B2CF9AE}" pid="5" name="MSIP_Label_81172fb5-86d0-42cb-ba27-645bef134c04_Name">
    <vt:lpwstr>NATO Unclassified</vt:lpwstr>
  </property>
  <property fmtid="{D5CDD505-2E9C-101B-9397-08002B2CF9AE}" pid="6" name="MSIP_Label_81172fb5-86d0-42cb-ba27-645bef134c04_SiteId">
    <vt:lpwstr>4e058d4f-695c-4815-91b9-3bea0bf19c06</vt:lpwstr>
  </property>
  <property fmtid="{D5CDD505-2E9C-101B-9397-08002B2CF9AE}" pid="7" name="MSIP_Label_81172fb5-86d0-42cb-ba27-645bef134c04_ActionId">
    <vt:lpwstr>0ddfc550-10fb-4279-ab4f-0c051caabce7</vt:lpwstr>
  </property>
  <property fmtid="{D5CDD505-2E9C-101B-9397-08002B2CF9AE}" pid="8" name="MSIP_Label_81172fb5-86d0-42cb-ba27-645bef134c04_ContentBits">
    <vt:lpwstr>1</vt:lpwstr>
  </property>
  <property fmtid="{D5CDD505-2E9C-101B-9397-08002B2CF9AE}" pid="9" name="MSIP_Label_81172fb5-86d0-42cb-ba27-645bef134c04_Tag">
    <vt:lpwstr>10, 3, 0, 1</vt:lpwstr>
  </property>
</Properties>
</file>